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80" windowWidth="11520" windowHeight="5445" firstSheet="1" activeTab="1"/>
  </bookViews>
  <sheets>
    <sheet name="AUDITORIA" sheetId="1" state="hidden" r:id="rId1"/>
    <sheet name="FORMATO LISTA VERIFICACION V_1" sheetId="7" r:id="rId2"/>
    <sheet name="Grafico" sheetId="8" r:id="rId3"/>
  </sheets>
  <definedNames>
    <definedName name="_xlnm.Print_Area" localSheetId="0">AUDITORIA!$A$1:$D$183</definedName>
    <definedName name="Z_218F3241_FB86_4F54_B9FA_F07E6C0A3951_.wvu.PrintArea" localSheetId="0" hidden="1">AUDITORIA!$B$1:$D$183</definedName>
  </definedNames>
  <calcPr calcId="145621"/>
  <customWorkbookViews>
    <customWorkbookView name="ACHS - Vista personalizada" guid="{218F3241-FB86-4F54-B9FA-F07E6C0A3951}" mergeInterval="0" personalView="1" maximized="1" xWindow="1" yWindow="1" windowWidth="1362" windowHeight="538" activeSheetId="1" showComments="commIndAndComment"/>
  </customWorkbookViews>
</workbook>
</file>

<file path=xl/calcChain.xml><?xml version="1.0" encoding="utf-8"?>
<calcChain xmlns="http://schemas.openxmlformats.org/spreadsheetml/2006/main">
  <c r="F41" i="7" l="1"/>
  <c r="F48" i="7" l="1"/>
  <c r="F49" i="7"/>
  <c r="F50" i="7"/>
  <c r="F47" i="7"/>
  <c r="F46" i="7"/>
  <c r="F45" i="7"/>
  <c r="F44" i="7"/>
  <c r="F43" i="7"/>
  <c r="F42" i="7"/>
  <c r="F39" i="7"/>
  <c r="F40" i="7"/>
  <c r="F37" i="7"/>
  <c r="F36" i="7"/>
  <c r="F35" i="7"/>
  <c r="F34" i="7"/>
  <c r="F33" i="7"/>
  <c r="F32" i="7"/>
  <c r="F29" i="7"/>
  <c r="F30" i="7"/>
  <c r="F28" i="7"/>
  <c r="F27" i="7"/>
  <c r="F25" i="7"/>
  <c r="F24" i="7"/>
  <c r="F23" i="7"/>
  <c r="F22" i="7"/>
  <c r="F21" i="7"/>
  <c r="C5" i="8"/>
  <c r="E5" i="8"/>
  <c r="F5" i="8" s="1"/>
  <c r="G5" i="8"/>
  <c r="H180" i="1"/>
  <c r="G180" i="1"/>
  <c r="F180" i="1"/>
  <c r="F182" i="1" s="1"/>
  <c r="H171" i="1"/>
  <c r="G171" i="1"/>
  <c r="F171" i="1"/>
  <c r="H162" i="1"/>
  <c r="G162" i="1"/>
  <c r="F162" i="1"/>
  <c r="F164" i="1" s="1"/>
  <c r="H155" i="1"/>
  <c r="G155" i="1"/>
  <c r="F157" i="1" s="1"/>
  <c r="F155" i="1"/>
  <c r="H149" i="1"/>
  <c r="G149" i="1"/>
  <c r="F149" i="1"/>
  <c r="H143" i="1"/>
  <c r="G143" i="1"/>
  <c r="F143" i="1"/>
  <c r="F145" i="1"/>
  <c r="H137" i="1"/>
  <c r="G137" i="1"/>
  <c r="F137" i="1"/>
  <c r="H129" i="1"/>
  <c r="G129" i="1"/>
  <c r="F129" i="1"/>
  <c r="F131" i="1" s="1"/>
  <c r="H122" i="1"/>
  <c r="G122" i="1"/>
  <c r="F122" i="1"/>
  <c r="F124" i="1" s="1"/>
  <c r="H104" i="1"/>
  <c r="G104" i="1"/>
  <c r="F104" i="1"/>
  <c r="H65" i="1"/>
  <c r="G65" i="1"/>
  <c r="F65" i="1"/>
  <c r="F67" i="1" s="1"/>
  <c r="H53" i="1"/>
  <c r="G53" i="1"/>
  <c r="F53" i="1"/>
  <c r="H46" i="1"/>
  <c r="G46" i="1"/>
  <c r="F46" i="1"/>
  <c r="F48" i="1" s="1"/>
  <c r="H38" i="1"/>
  <c r="G38" i="1"/>
  <c r="F40" i="1" s="1"/>
  <c r="F38" i="1"/>
  <c r="H28" i="1"/>
  <c r="G28" i="1"/>
  <c r="F28" i="1"/>
  <c r="F30" i="1" s="1"/>
  <c r="H20" i="1"/>
  <c r="G20" i="1"/>
  <c r="F20" i="1"/>
  <c r="F22" i="1"/>
  <c r="H11" i="1"/>
  <c r="G11" i="1"/>
  <c r="F11" i="1"/>
  <c r="F151" i="1"/>
  <c r="F55" i="1"/>
  <c r="F173" i="1"/>
  <c r="F139" i="1"/>
  <c r="F13" i="1" l="1"/>
  <c r="F106" i="1"/>
</calcChain>
</file>

<file path=xl/sharedStrings.xml><?xml version="1.0" encoding="utf-8"?>
<sst xmlns="http://schemas.openxmlformats.org/spreadsheetml/2006/main" count="636" uniqueCount="329">
  <si>
    <t>56. ¿Existe señalización visible que advierta sobre los peligros existentes en las dependencias?</t>
  </si>
  <si>
    <t>57. ¿Están todas las partes móviles, transmisiones y puntos de operación debidamente protegidos?</t>
  </si>
  <si>
    <t>58. ¿Son las instalaciones eléctricas mantenidas por personal técnico calificado, autorizado y vigente por la Superintendencia de Electricidad y Combustibles y, están acorde a norma?</t>
  </si>
  <si>
    <t>59. ¿Son las instalaciones de gas mantenidas por personal técnico calificado, autorizado y vigente por la Superintendencia de Electricidad y Combustibles y, están acorde a norma?</t>
  </si>
  <si>
    <t xml:space="preserve">60. ¿Se controla que ningún trabajador que labore cerca de maquinarias en movimiento y órganos de transmisión, use ropa suelta, cabello largo y suelto, y adornos susceptibles de ser atrapados? </t>
  </si>
  <si>
    <t>61. ¿Existe certeza que no se usan en la empresa las sustancias químicas indicadas en DS 594, Art 65?</t>
  </si>
  <si>
    <t>62. ¿Se almacenan los materiales y sustancias peligrosas de acuerdo a un procedimiento escrito que considere todos los resguardos necesarios?</t>
  </si>
  <si>
    <t>63. ¿Hay un plan de emergencia actualizado debido a la existencia de sustancias peligrosas?</t>
  </si>
  <si>
    <t>64. ¿Poseen todos los conductores de vehículos automotrices su respectiva licencia de conducir?</t>
  </si>
  <si>
    <t xml:space="preserve">65. ¿Cuentan las grúas, camiones y otros vehículos de carga con una alarma de retroceso sonora? </t>
  </si>
  <si>
    <t>% CUMPLIMIENTO</t>
  </si>
  <si>
    <t>ASPECTOS LEGALES A EVALUAR</t>
  </si>
  <si>
    <t>CUMPLE</t>
  </si>
  <si>
    <t>SI</t>
  </si>
  <si>
    <t>NO</t>
  </si>
  <si>
    <t>NA</t>
  </si>
  <si>
    <t>Requisito de aplicación general.</t>
  </si>
  <si>
    <t>Requisito que aplica cuando debido a su actividad, los trabajadores requieran cambiarse de ropa.</t>
  </si>
  <si>
    <t xml:space="preserve">Requisito que aplica cuando los trabajadores deban consumir alimentos en el sitio de trabajo. </t>
  </si>
  <si>
    <t>CONDICIONES GENERALES DE SEGURIDAD</t>
  </si>
  <si>
    <t>Requisito de aplicación general</t>
  </si>
  <si>
    <t>Requisito que aplica cuando la empresa debe entregar EPP a sus trabajadores, acorde a los riesgos propios o inherentes a su actividad.</t>
  </si>
  <si>
    <t>Exigencias aplicables a empresas que tienen trabajadores expuestos a radiación ultra violeta (UV).</t>
  </si>
  <si>
    <t>Requisito que aplica a toda empresa en la cual se realiza manejo manual de carga (entendida como toda operación de transporte o sostén de carga cuyo levantamiento, colocación, empuje, tracción, porte o desplazamiento exija esfuerzo físico de uno o más trabajadores).</t>
  </si>
  <si>
    <t>Requisito de aplicación general. En las empresas con 10 o más trabajadores, este reglamento está integrado al Reglamento Interno de Orden, Higiene y Seguridad.</t>
  </si>
  <si>
    <t>Requisito que aplica a toda faena, sucursal o agencia de una empresa, con más de 25 trabajadores.</t>
  </si>
  <si>
    <t>Requisito que aplica a toda empresa que tenga más de 100 trabajadores.</t>
  </si>
  <si>
    <t>35. ¿Están protegidos quienes trabajan en locales descubiertos o en sitios a cielo abierto?</t>
  </si>
  <si>
    <t>36. Desde cualquier lugar del local, ¿existe una vía de evacuación y una vía alternativa?.</t>
  </si>
  <si>
    <t>42. Todo el personal se encuentra capacitado respecto a la ubicación de las vías de evacuación y zonas de seguridad.</t>
  </si>
  <si>
    <t xml:space="preserve">46. ¿Están las puertas de escape en todo momento (día y noche) sin llave, precinto, candado u otro medio que impida su apertura? (Art. 37, D.S. 594/99) </t>
  </si>
  <si>
    <t>49. ¿Las puertas de escape poseen alarma sonora o conexión a la central de alarmas?.</t>
  </si>
  <si>
    <t>50. ¿La alarma sonora se encuentra operativa?.</t>
  </si>
  <si>
    <t>67. ¿Se efectúan mantenciones periódicas al montacargas? (evidencia objetiva) (Art. 36, D.S. 594)</t>
  </si>
  <si>
    <t>66. ¿Cuentan los montacargas con sus sistemas de seguridad operativos? (Art 36, D.S. 594)</t>
  </si>
  <si>
    <t>68. ¿El almacenamiento de materiales se realiza por procedimientos y en lugares apropiados y seguros para los trabajadores? (Art. 42, D.S. 594)</t>
  </si>
  <si>
    <t>69. ¿Las sierras huinchas cuentan con todas sus protecciones para su adecuada operación? (Arts. 36 y 38, D.S. 594)</t>
  </si>
  <si>
    <t>70. Para el almacenamiento y retiro de mercadería en altura, ¿existen plataformas adecuadas de trabajo? (Art. 36, D.S. 594)</t>
  </si>
  <si>
    <t>71. Los pisos de los lugares de trabajo, así como los pasillos de tránsito, ¿se mantienen libres de todo obstáculo que impida un fácil y seguro desplazamiento (orificios, falta de rejillas, etc)? (Art. 7, D.S. 594)</t>
  </si>
  <si>
    <t>72. ¿Las ruedas de los carros de retiro de bandejas de hornos, ¿presentan una fácil rodadura?. (Art 36, D.S. 594)</t>
  </si>
  <si>
    <t>73. ¿Existen y se aplican procedimientos administrativos y operacionales orientados a manejar y controlar adecuadamente  los diferentes productos combustibles e inflamables?</t>
  </si>
  <si>
    <t xml:space="preserve">74. ¿Se controlan las fuentes de calor o ignición donde se almacenan, trasvasijan y/o procesan sustancias inflamables o de fácil combustión?  </t>
  </si>
  <si>
    <t>75. ¿Se cuenta con señales de prohibición de fumar o hacer fuego en zonas con alto riesgo de incendio?</t>
  </si>
  <si>
    <t>76. ¿Existen procedimientos de seguridad para realizar trabajos de soldadura, corte de metales o similares en zonas con alto riesgo de incendio?</t>
  </si>
  <si>
    <t>77. ¿Existe una cantidad adecuada de extintores según clase de fuego y área a proteger?</t>
  </si>
  <si>
    <t>78. ¿Existen extintores con potencial mínimo 40B en zonas de almacenamiento de combustible?</t>
  </si>
  <si>
    <t>79. ¿Están los extintores adecuadamente señalizados?</t>
  </si>
  <si>
    <t>80. ¿Cuentan los extintores de incendio con su respectiva certificación?</t>
  </si>
  <si>
    <t>81. ¿Se encuentran los extintores con su revisión técnica al día?</t>
  </si>
  <si>
    <t>82. ¿Están los extintores de incendio en adecuadas condiciones operativas?</t>
  </si>
  <si>
    <t>83. ¿Están los extintores ubicados a una altura máxima de 1,30 metros y sin riesgo de volcar?</t>
  </si>
  <si>
    <t>84. ¿Es fácil y expedito el retiro de cualquiera de los extintores existentes?</t>
  </si>
  <si>
    <t>85. ¿Están dentro de un nicho o gabinete los extintores ubicados a la intemperie?</t>
  </si>
  <si>
    <t xml:space="preserve">86. ¿Está todo el personal instruido y entrenado sobre la manera de usar los extintores? </t>
  </si>
  <si>
    <t>87. ¿Existe sistema automático de detección de incendios exigido a la empresa por la autoridad?</t>
  </si>
  <si>
    <t xml:space="preserve">88. ¿Existe sistema automático de extinción de incendios exigido a la empresa por la autoridad? </t>
  </si>
  <si>
    <t>89. ¿Se entregan a los trabajadores EPP de calidad certificada y libres de costo según los riesgos presentes?</t>
  </si>
  <si>
    <t>90. ¿Se reemplazan los EPP que están deteriorados?</t>
  </si>
  <si>
    <t>91. ¿Existen registros firmados de la entrega de los EPP?</t>
  </si>
  <si>
    <t>92. ¿Se enseña a los trabajadores el correcto uso de los EPP y se registra bajo firma esta actividad?</t>
  </si>
  <si>
    <t xml:space="preserve">93. ¿Se utilizan correctamente los EPP entregados? </t>
  </si>
  <si>
    <t>94. ¿Están identificados los agentes químicos, físicos y biológicos con mayor potencial de originar una enfermedad profesional?</t>
  </si>
  <si>
    <t>95. ¿Se han evaluado dichos agentes?</t>
  </si>
  <si>
    <t>96. ¿Se han implementado medidas de control para mitigar el efecto de los agentes existentes?</t>
  </si>
  <si>
    <t>97. ¿Existe documentación de respaldo respecto a la identificación, evaluación e implementación de medidas de control asociadas a los agentes químicos, físicos y biológicos?</t>
  </si>
  <si>
    <t>98. ¿Se informa a los trabajadores sobre los riesgos de la exposición UV de origen solar y las medidas preventivas que se deben aplicar?</t>
  </si>
  <si>
    <t>99. ¿Existen registros firmados que acrediten el desarrollo de la actividad indicada en el punto anterior?</t>
  </si>
  <si>
    <t xml:space="preserve">100. ¿Consta por escrito un programa de instrucción teórico práctico para los trabajadores, de al menos una hora semestral, sobre los riesgos a la salud y prevención ante la exposición a radiación UV solar? </t>
  </si>
  <si>
    <t>101. ¿Se publica diariamente en lugar visible el índice UV estimado y las medidas de control a aplicar?</t>
  </si>
  <si>
    <t>102. ¿Están identificados los trabajadores expuestos y aquellos que requieran medidas de protección adicionales?</t>
  </si>
  <si>
    <t xml:space="preserve">103. ¿Se han aplicado y han sido efectivas las medidas preventivas (ingeniería, administrativas, elementos de protección personal) adoptadas para evitar casos de trabajadores con quemadura solar? </t>
  </si>
  <si>
    <t xml:space="preserve">104. ¿Se cuenta con medios adecuados, especialmente mecánicos, a fin de evitar que en forma habitual se produzca manejo manual de carga? </t>
  </si>
  <si>
    <t>105. ¿Existe certeza de que ninguna mujer embarazada realiza manejo manual de carga?</t>
  </si>
  <si>
    <t>106. ¿Existe certeza de que las mujeres y los menores de 18 años no realizan manejo manual de carga por sobre los 18 kg.?</t>
  </si>
  <si>
    <t>107. ¿Existe certeza de que ningún trabajador hombre adulto (18 años o más) realiza manejo manual de carga por sobre los 50 kg.?</t>
  </si>
  <si>
    <t xml:space="preserve">108. ¿Se les informa a los trabajadores acerca de los riesgos de sus labores, las medidas preventivas y los métodos de trabajo correctos que deben aplicar? </t>
  </si>
  <si>
    <t>109. ¿Existe registro firmado de la actividad descrita en el punto anterior?</t>
  </si>
  <si>
    <t xml:space="preserve">110. ¿Existe y está al día el Reglamento Interno de Higiene y Seguridad? </t>
  </si>
  <si>
    <t>111. ¿Existen registros firmados que acreditan la entrega gratuita de este reglamento?</t>
  </si>
  <si>
    <t>112. ¿Tiene el reglamento un capítulo referido a las obligaciones que tienen los trabajadores?</t>
  </si>
  <si>
    <t xml:space="preserve">113. ¿Tiene el reglamento un capítulo referido a las prohibiciones que tienen los trabajadores? </t>
  </si>
  <si>
    <t xml:space="preserve">114. ¿Incorpora el reglamento los criterios para sancionar a los trabajadores que no cumplan lo establecido? </t>
  </si>
  <si>
    <t xml:space="preserve">115. ¿Incorpora el reglamento información sobre los riesgos laborales, las medidas preventivas y los métodos de trabajo correctos que hay que aplicar en las distintas actividades realizadas en la empresa? </t>
  </si>
  <si>
    <t>116. ¿Están constituidos y en funcionamiento todos los CPHS que a la empresa le corresponde tener?</t>
  </si>
  <si>
    <t>117. ¿Cuentan los CPHS con un programa de trabajo adaptado a su realidad?</t>
  </si>
  <si>
    <t>118. ¿Cumplen especialmente los CPHS las funciones de asesorar e instruir a los trabajadores en el uso de EPP, vigilar el cumplimiento de las medidas de prevención, investigar las causas de los accidentes y enfermedades profesionales e indicar todas las medidas de prevención que se requiera?</t>
  </si>
  <si>
    <t xml:space="preserve">119. ¿Se reúnen los CPHS regularmente una vez al mes y, extraordinariamente, ante la ocurrencia de un accidente fatal o que pudiera originar una pérdida de capacidad de ganancia superior a un 40%? </t>
  </si>
  <si>
    <t>120. ¿Mantienen estos CPHS el registro de todas las actas de sus reuniones?</t>
  </si>
  <si>
    <t>121. ¿Adopta la empresa las medidas o decisiones que le indican los CPHS?</t>
  </si>
  <si>
    <t>122. ¿Cuenta la empresa con un DPR dirigido por un experto en la materia?</t>
  </si>
  <si>
    <t>123. ¿Tiene el experto en prevención que dirige el DPR la categoría que la empresa requiere?</t>
  </si>
  <si>
    <t xml:space="preserve">124. ¿Cumple el experto en prevención con el tiempo de atención que la empresa por ley requiere? </t>
  </si>
  <si>
    <t>125. ¿Cuenta el DPR con los medios humanos y materiales para desarrollar las acciones mínimas establecidas?</t>
  </si>
  <si>
    <t>126. ¿Cumple especialmente el DPR las funciones de reconocer y evaluar los riesgos de accidentes y enfermedades profesionales, controlar los riesgos en el ambiente o medios de trabajo, educar y adiestrar en prevención de riesgos, registrar información estadística y, asesorar técnicamente a los CPHS, supervisores y línea de administración?</t>
  </si>
  <si>
    <t>127. ¿Existe respaldo documentado de las diferentes acciones realizadas por el DPR?</t>
  </si>
  <si>
    <t>128. ¿Adopta la empresa las diferentes medidas establecidas por el DPR?</t>
  </si>
  <si>
    <t>129. ¿Denuncia a su Organismo Administrador todos los casos de accidentes del trabajo en que hay personas lesionadas, independientemente de su gravedad?</t>
  </si>
  <si>
    <t xml:space="preserve">130. ¿Cuenta con algún sistema de control interno que permite asegurar que los casos denunciados efectivamente corresponden solo a accidentes a causa o con ocasión del trabajo? </t>
  </si>
  <si>
    <t>131. ¿Sabe que de ocurrir en su empresa un accidente del trabajo fatal o grave debe informarlo inmediatamente a la Inspección del Trabajo y a la Seremi de Salud, además de autosuspender la faena y evacuar a los trabajadores de ser necesario?</t>
  </si>
  <si>
    <t xml:space="preserve">132. ¿Sabe que cuando autosuspende una faena ella solo puede ser reanudada con la autorización de la entidad fiscalizadora? </t>
  </si>
  <si>
    <t>133. ¿Denuncia a su Organismo Administrador todos los casos de enfermedad que se sospeche sean de origen laboral?</t>
  </si>
  <si>
    <t xml:space="preserve">134. ¿Autoriza a los trabajadores a asistir a los exámenes y controles médicos a los que son citados por los servicios médicos de su Organismo Administrador y considera el tiempo que utilizan en ello como trabajado para todos los efectos legales?  </t>
  </si>
  <si>
    <t xml:space="preserve">135. ¿Ha cambiado a aquellos trabajadores afectados por alguna enfermedad profesional a un puesto de trabajo donde no estén expuestos al agente causante de la enfermedad? </t>
  </si>
  <si>
    <t>Observaciones</t>
  </si>
  <si>
    <t>DIAGNOSTICO DISPOSICIONES LEGALES SECTOR COMERCIO</t>
  </si>
  <si>
    <t>(Colocar un "P" mayúscula en el cuadro correspondiente)</t>
  </si>
  <si>
    <r>
      <t>1.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¿Son los pisos en general, sólidos y de material no resbaladizo?</t>
    </r>
  </si>
  <si>
    <r>
      <t>2.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¿Son los pisos de los lugares donde existen productos tóxicos y corrosivos de material resistente, impermeable y no poroso?</t>
    </r>
  </si>
  <si>
    <r>
      <t>3.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¿Existen sistemas de drenaje u otros dispositivos que protejan a las personas de la humedad?</t>
    </r>
  </si>
  <si>
    <r>
      <t>4.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¿Están limpias y en buen estado de conservación las paredes, cielos rasos, puertas y ventanas y demás elementos estructurales?</t>
    </r>
  </si>
  <si>
    <r>
      <t>5.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¿Están los pisos y pasillos libres de obstáculos que impidan un tránsito fácil y seguro?</t>
    </r>
  </si>
  <si>
    <r>
      <t>6.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¿Existen en general buenas condiciones de orden y limpieza?</t>
    </r>
  </si>
  <si>
    <r>
      <t>7.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¿Se han tomado medidas para controlar la presencia de plagas de interés sanitario (insectos, roedores)?</t>
    </r>
  </si>
  <si>
    <r>
      <t>8.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¿Se cuenta con agua potable destinada al consumo humano y para la higiene y aseo personal?</t>
    </r>
  </si>
  <si>
    <r>
      <t>9.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¿Se dispone al menos de 100 litros de agua por persona y día al tratarse de un sistema propio?</t>
    </r>
  </si>
  <si>
    <r>
      <t>10.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¿Se mantiene la dotación mínima de agua por persona y por día en faenas o campamentos? </t>
    </r>
  </si>
  <si>
    <r>
      <t>11.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¿Existen servicios higiénicos independientes y separados para hombres y mujeres? </t>
    </r>
  </si>
  <si>
    <r>
      <t>12.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¿Tienen como mínimo los baños excusado y lavatorio?</t>
    </r>
  </si>
  <si>
    <r>
      <t>13.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¿Está cada excusado dentro de compartimento hecho de divisiones permanentes y con puerta? </t>
    </r>
  </si>
  <si>
    <r>
      <t>14.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¿Existen duchas con agua fría y caliente para los trabajadores que están en contacto con sustancias tóxicas o que causen suciedad corporal? </t>
    </r>
  </si>
  <si>
    <r>
      <t>15.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¿Se encuentra el sistema a gas para calentar el agua fuera de los servicios higiénicos?</t>
    </r>
  </si>
  <si>
    <r>
      <t>16.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¿Posee el anterior sistema una chimenea de descarga de los gases de combustión al exterior?</t>
    </r>
  </si>
  <si>
    <r>
      <t>17.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¿Están los baños limpios, sanitizados y en buen estado de funcionamiento? </t>
    </r>
  </si>
  <si>
    <r>
      <t>18.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¿Se cumple con la cantidad mínima de artefactos sanitarios según el Art. 23 del DS 594? </t>
    </r>
  </si>
  <si>
    <r>
      <t>19.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¿Se cumple con la cantidad mínima de letrinas para faenas según el Art. 24 del DS 594?</t>
    </r>
  </si>
  <si>
    <r>
      <t>20.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¿Se cuenta con recinto destinado a vestidor para el cambio de ropa dado que la actividad lo requiere?</t>
    </r>
  </si>
  <si>
    <r>
      <t>21.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¿Está el vestidor limpio y protegido de condiciones climáticas externas? </t>
    </r>
  </si>
  <si>
    <r>
      <t>22.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¿Existen vestidores independientes y separados para hombres y mujeres?</t>
    </r>
  </si>
  <si>
    <r>
      <t>23.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¿Tiene cada trabajador su respectivo casillero guardarropa en buenas condiciones?</t>
    </r>
  </si>
  <si>
    <r>
      <t>24.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¿Tiene cada trabajador expuesto a sustancias tóxicas o infecciosas, 2 casilleros individuales, separados e independientes (uno para la ropa de trabajo y el otro para la vestimenta habitual)? </t>
    </r>
  </si>
  <si>
    <r>
      <t>25.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¿Se encarga la empresa del lavado de la ropa contaminada con sustancias tóxicas o infecciosas?</t>
    </r>
  </si>
  <si>
    <r>
      <t>26.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¿Existe comedor aislado, limpio, con agua potable y, sillas y mesas de material lavable?</t>
    </r>
  </si>
  <si>
    <r>
      <t>27.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¿Es el piso del comedor de material sólido y de fácil limpieza?</t>
    </r>
  </si>
  <si>
    <r>
      <t>28.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¿Cuenta el comedor con sistema de protección que impida el ingreso de vectores (insectos, roedores)?</t>
    </r>
  </si>
  <si>
    <r>
      <t>29.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¿Cuenta el comedor con refrigerador, cocinilla, lavaplatos y sistema de energía eléctrica?</t>
    </r>
  </si>
  <si>
    <r>
      <t>30.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¿Se cuenta con comedores móviles adecuados, dispuestos en las distintas faenas?  </t>
    </r>
  </si>
  <si>
    <r>
      <t>31.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¿Tiene el casino (para preparar alimentos) de la empresa la autorización sanitaria correspondiente?</t>
    </r>
  </si>
  <si>
    <r>
      <t>32.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 xml:space="preserve">¿Se considera que en general existen adecuadas condiciones de ventilación en los lugares de trabajo? </t>
    </r>
  </si>
  <si>
    <r>
      <t>33.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¿Se captan las emanaciones nocivas y se evita su dispersión por el lugar de trabajo?</t>
    </r>
  </si>
  <si>
    <r>
      <t>34.</t>
    </r>
    <r>
      <rPr>
        <sz val="12"/>
        <rFont val="Times New Roman"/>
        <family val="1"/>
      </rPr>
      <t xml:space="preserve">  </t>
    </r>
    <r>
      <rPr>
        <sz val="12"/>
        <rFont val="Arial"/>
        <family val="2"/>
      </rPr>
      <t>¿Está señalada la prohibición de fumar en ambientes cerrados?</t>
    </r>
  </si>
  <si>
    <r>
      <t>37. ¿Las vías de evacuación están despejadas, libres de obstrucciones?</t>
    </r>
    <r>
      <rPr>
        <i/>
        <sz val="12"/>
        <rFont val="Arial"/>
        <family val="2"/>
      </rPr>
      <t>.(Art. 37, D.S. 594/99)</t>
    </r>
  </si>
  <si>
    <r>
      <t>38. Las vías de evacuación se encuentran libres de caída objetos</t>
    </r>
    <r>
      <rPr>
        <i/>
        <sz val="12"/>
        <rFont val="Arial"/>
        <family val="2"/>
      </rPr>
      <t>. (Art. 37, D.S. 594/99)</t>
    </r>
  </si>
  <si>
    <r>
      <t xml:space="preserve">39. Las vías de evacuación externas conducen a una zona de seguridad. </t>
    </r>
    <r>
      <rPr>
        <i/>
        <sz val="12"/>
        <rFont val="Arial"/>
        <family val="2"/>
      </rPr>
      <t>(Art. 4.2.9, D.S. 47/92)</t>
    </r>
  </si>
  <si>
    <r>
      <t xml:space="preserve">40. Las vías de evacuación externas son seguras (sin riesgos asociados) y están despejadas. </t>
    </r>
    <r>
      <rPr>
        <i/>
        <sz val="12"/>
        <rFont val="Arial"/>
        <family val="2"/>
      </rPr>
      <t>(Art. 37, D.S. 594/99)</t>
    </r>
  </si>
  <si>
    <r>
      <t xml:space="preserve">41. Las escaleras de evacuación cuentan con pasamanos al menos en un costado. </t>
    </r>
    <r>
      <rPr>
        <i/>
        <sz val="12"/>
        <rFont val="Arial"/>
        <family val="2"/>
      </rPr>
      <t>(Art. 4.2.11, D.S. 47/92)</t>
    </r>
  </si>
  <si>
    <r>
      <t xml:space="preserve">43. ¿La señalización de las vías de evacuación para emergencias está en buenas condiciones y claramente visible?. </t>
    </r>
    <r>
      <rPr>
        <i/>
        <sz val="12"/>
        <rFont val="Arial"/>
        <family val="2"/>
      </rPr>
      <t>(Art. 37, D.S. 594/99)</t>
    </r>
  </si>
  <si>
    <r>
      <t>45. ¿Abren las puertas de escape en el sentido de la evacuación?</t>
    </r>
    <r>
      <rPr>
        <i/>
        <sz val="12"/>
        <rFont val="Arial"/>
        <family val="2"/>
      </rPr>
      <t xml:space="preserve"> (Artículo 37, D.S. 594/99)</t>
    </r>
  </si>
  <si>
    <r>
      <t xml:space="preserve">47. ¿Las puertas de escape son de fácil y rápida apertura?. </t>
    </r>
    <r>
      <rPr>
        <i/>
        <sz val="12"/>
        <rFont val="Arial"/>
        <family val="2"/>
      </rPr>
      <t>(Art. 37, D.S. 594/99)</t>
    </r>
  </si>
  <si>
    <r>
      <t xml:space="preserve">48. ¿Las puertas de escape cuentan con barra anti-pánico?. </t>
    </r>
    <r>
      <rPr>
        <i/>
        <sz val="12"/>
        <rFont val="Arial"/>
        <family val="2"/>
      </rPr>
      <t>(Art. 37, D.S. 594/99)</t>
    </r>
  </si>
  <si>
    <r>
      <t xml:space="preserve">51. ¿Los accesos de las puertas de escape se mantienen siempre despejados?. </t>
    </r>
    <r>
      <rPr>
        <i/>
        <sz val="12"/>
        <rFont val="Arial"/>
        <family val="2"/>
      </rPr>
      <t>(Art. 37, D.S. 594/99)</t>
    </r>
  </si>
  <si>
    <r>
      <t xml:space="preserve">52. ¿La señalización de las puertas de escape está en buenas condiciones y visible?. </t>
    </r>
    <r>
      <rPr>
        <i/>
        <sz val="12"/>
        <rFont val="Arial"/>
        <family val="2"/>
      </rPr>
      <t>(Art. 37, D.S. 594/99)</t>
    </r>
  </si>
  <si>
    <r>
      <t>53. ¿Las puertas de escape poseen luz de emergencia operativa? (probar).</t>
    </r>
    <r>
      <rPr>
        <i/>
        <sz val="12"/>
        <rFont val="Arial"/>
        <family val="2"/>
      </rPr>
      <t xml:space="preserve"> (Artículo 4.2.22, D.S. 47/92)</t>
    </r>
  </si>
  <si>
    <r>
      <t xml:space="preserve">54. ¿Se chequea mensualmente el correcto funcionamiento del sistema de iluminación de emergencia?. </t>
    </r>
    <r>
      <rPr>
        <i/>
        <sz val="12"/>
        <rFont val="Arial"/>
        <family val="2"/>
      </rPr>
      <t>(Artículo 36, D.S. 594/99)</t>
    </r>
  </si>
  <si>
    <r>
      <t xml:space="preserve">55. ¿La señalización está en buenas condiciones y visible desde cualquier punto?. </t>
    </r>
    <r>
      <rPr>
        <i/>
        <sz val="12"/>
        <rFont val="Arial"/>
        <family val="2"/>
      </rPr>
      <t>(Art. 37, D.S. 594/99)</t>
    </r>
  </si>
  <si>
    <t>OBLIGACIONES ADMINISTRATIVO -  LEGALES</t>
  </si>
  <si>
    <t>OBLIGACIONES TECNICO - LEGALES</t>
  </si>
  <si>
    <t xml:space="preserve">Dotacion Total          : </t>
  </si>
  <si>
    <t xml:space="preserve">Direccion                  : </t>
  </si>
  <si>
    <t xml:space="preserve">Gerente                    :  </t>
  </si>
  <si>
    <t xml:space="preserve">Dotacion por Turnos : </t>
  </si>
  <si>
    <t xml:space="preserve">Trabajos Nocturnos  : </t>
  </si>
  <si>
    <t>2.- PROVISION DE AGUA POTABLE</t>
  </si>
  <si>
    <t>3.- SERVICIOS HIGIENICOS Y EVACUACION DE AGUAS SERVIDAS</t>
  </si>
  <si>
    <t>4.- GUARDARROPIAS</t>
  </si>
  <si>
    <t>5.- COMEDORES</t>
  </si>
  <si>
    <t xml:space="preserve">6.- CONDICIONES DE VENTILACIÓN </t>
  </si>
  <si>
    <t>1.- CONDICIONES GENERALES DE SEGURIDAD</t>
  </si>
  <si>
    <t>2.- PREVENCIÓN Y PROTECCIÓN CONTRA INCENDIOS</t>
  </si>
  <si>
    <t>3.- EQUIPOS DE PROTECCION PERSONAL (EPP)</t>
  </si>
  <si>
    <t>4.- PREVENCIÓN Y PROTECCIÓN CONTRA AGENTES</t>
  </si>
  <si>
    <t>5.- RADIACION ULTRAVIOLETA DE ORIGEN SOLAR</t>
  </si>
  <si>
    <t>6.- MANEJO MANUAL DE CARGA</t>
  </si>
  <si>
    <t>1.- OBLIGACION DE INFORMAR A LOS TRABAJADORES</t>
  </si>
  <si>
    <t>2.- REGLAMENTO INTERNO DE HIGIENE Y SEGURIDAD</t>
  </si>
  <si>
    <t xml:space="preserve">3.- COMITE PARITARIO DE HIGIENE Y SEGURIDAD  (CPHS) </t>
  </si>
  <si>
    <t>4.- DEPARTAMENTO DE PREVENCION DE RIESGOS (DPR)</t>
  </si>
  <si>
    <t>5.- OTROS ASPECTOS LEGALES</t>
  </si>
  <si>
    <r>
      <rPr>
        <b/>
        <sz val="10"/>
        <rFont val="Arial"/>
        <family val="2"/>
      </rPr>
      <t xml:space="preserve">SI </t>
    </r>
    <r>
      <rPr>
        <sz val="10"/>
        <rFont val="Arial"/>
        <family val="2"/>
      </rPr>
      <t xml:space="preserve"> : Requisito se cumple - 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: Requisito no se cumple - </t>
    </r>
    <r>
      <rPr>
        <b/>
        <sz val="10"/>
        <rFont val="Arial"/>
        <family val="2"/>
      </rPr>
      <t>NA</t>
    </r>
    <r>
      <rPr>
        <sz val="10"/>
        <rFont val="Arial"/>
        <family val="2"/>
      </rPr>
      <t>: Requisito no es aplicable</t>
    </r>
  </si>
  <si>
    <r>
      <t xml:space="preserve">44. ¿Las puertas de escape están libres de cubiertas con materiales reflectantes o decoraciones que dificulten su ubicación?. </t>
    </r>
    <r>
      <rPr>
        <i/>
        <sz val="12"/>
        <rFont val="Arial"/>
        <family val="2"/>
      </rPr>
      <t>(Art. 4.2.22, D.S. 47/92)</t>
    </r>
  </si>
  <si>
    <t>1.- CONDICIONES GENERALES DE CONSTRUCCION Y SANITARIAS (OGUC)</t>
  </si>
  <si>
    <t>SELECCIONE SU RESPUESTA EN EL RECUADRO "CUMPLE"</t>
  </si>
  <si>
    <t>Pisos exterior resbaladizos por lluvia</t>
  </si>
  <si>
    <t>Fachada exterior (enchape) se encuentra en proceso de estudios para cambios  y exterior ventanas necesitan limpieza.</t>
  </si>
  <si>
    <t>Determinar procedimiento control de palomas en techos exteriores.</t>
  </si>
  <si>
    <t>Revisar procedimniento en caso de corte de agua potable</t>
  </si>
  <si>
    <t>Se encuentra en el exterior.</t>
  </si>
  <si>
    <t>Evaluar y revisar de acuerdo a O.G.U.C y D.S. N° 594.</t>
  </si>
  <si>
    <t>Crear procedimiento</t>
  </si>
  <si>
    <t>Se evaluará situación actual</t>
  </si>
  <si>
    <t>Ver ingreso de palomas al interior del casino.</t>
  </si>
  <si>
    <t>Se deberá pedir copia física del permiso</t>
  </si>
  <si>
    <t>Implementar señaletica</t>
  </si>
  <si>
    <t>Solicitar documentación que acredite entrega y revisar capacitación.</t>
  </si>
  <si>
    <t>Enchape exterior puede generar caídas.</t>
  </si>
  <si>
    <t>Se realizará cambio de sentido de puerta de laboratorio de química.</t>
  </si>
  <si>
    <t>Evaluación puerta de 4to a 5to piso</t>
  </si>
  <si>
    <t>Revisión</t>
  </si>
  <si>
    <t>Sistema con generador eléctrico.</t>
  </si>
  <si>
    <t>Revisión y evaluar señalética reflactante.</t>
  </si>
  <si>
    <t>Revisar, crear calendario control y ubicación.</t>
  </si>
  <si>
    <t>Solicitar autorización a personal a cargo de la tarea.</t>
  </si>
  <si>
    <t>Implemtar procedimiento de control</t>
  </si>
  <si>
    <t>Está en evaluación inventario de sustancias en laboratorios y se revisará si existe estan sustancias.</t>
  </si>
  <si>
    <t>En implementación.</t>
  </si>
  <si>
    <t>Crear e implementar procedimiento</t>
  </si>
  <si>
    <t>Revisar y completar. Crear lista de chequeo y calendario de revisión.</t>
  </si>
  <si>
    <t>Revisar</t>
  </si>
  <si>
    <t>Realizar mantención</t>
  </si>
  <si>
    <t>Se generará calendario de capcitación</t>
  </si>
  <si>
    <t>Revisar registro en RRHH</t>
  </si>
  <si>
    <t>Implementar charla y registro de esto.</t>
  </si>
  <si>
    <t>Implementar</t>
  </si>
  <si>
    <t>Implementar resgitros</t>
  </si>
  <si>
    <t>Hacer capacitación</t>
  </si>
  <si>
    <t>Actualizar</t>
  </si>
  <si>
    <t>Revisar comité paritario de faena</t>
  </si>
  <si>
    <t>Implementar registro</t>
  </si>
  <si>
    <t>Implementar registro fisico</t>
  </si>
  <si>
    <t>Revisar Depto Prev. De Riesgos de Faena.</t>
  </si>
  <si>
    <t>Revisar registros</t>
  </si>
  <si>
    <t xml:space="preserve">Recordar </t>
  </si>
  <si>
    <t xml:space="preserve">Fecha                       : </t>
  </si>
  <si>
    <t xml:space="preserve">Sede                        :  </t>
  </si>
  <si>
    <t>Razón Social            :</t>
  </si>
  <si>
    <t xml:space="preserve">Experto                    : </t>
  </si>
  <si>
    <t>OBJETIVO</t>
  </si>
  <si>
    <t>ALCANCE</t>
  </si>
  <si>
    <t xml:space="preserve">NORMA LEGAL </t>
  </si>
  <si>
    <t xml:space="preserve">Nombre Empresa: </t>
  </si>
  <si>
    <t xml:space="preserve">Rut: </t>
  </si>
  <si>
    <t xml:space="preserve">Fecha: </t>
  </si>
  <si>
    <t xml:space="preserve">Razón Social: </t>
  </si>
  <si>
    <t xml:space="preserve">Experto: </t>
  </si>
  <si>
    <t>REQUISITO</t>
  </si>
  <si>
    <t>CUMPLE (SI/NO)</t>
  </si>
  <si>
    <t xml:space="preserve">Dirección: </t>
  </si>
  <si>
    <t>Condiciones Verificadas</t>
  </si>
  <si>
    <t xml:space="preserve"> N° Resp. Si</t>
  </si>
  <si>
    <t xml:space="preserve">  % Cumplimiento</t>
  </si>
  <si>
    <t>Total</t>
  </si>
  <si>
    <t>N° Resp. No</t>
  </si>
  <si>
    <t xml:space="preserve">  Total</t>
  </si>
  <si>
    <t xml:space="preserve"> Total Referencia</t>
  </si>
  <si>
    <t>}</t>
  </si>
  <si>
    <t>1.  De los Trabajadores Expuestos</t>
  </si>
  <si>
    <t>2. De las Medidas de Prevención y Mitigación</t>
  </si>
  <si>
    <t>Registro de capacitación</t>
  </si>
  <si>
    <t xml:space="preserve">EMPRESA  </t>
  </si>
  <si>
    <t>RECOMENDACIONES A SEGUIR</t>
  </si>
  <si>
    <t xml:space="preserve">PRIORIDAD </t>
  </si>
  <si>
    <t xml:space="preserve">     ENCARGADO</t>
  </si>
  <si>
    <t xml:space="preserve">ORIENTACIÓN / EVIDENCIA </t>
  </si>
  <si>
    <t>OBSERVACIONES  / ACCIÓN A SEGUIR</t>
  </si>
  <si>
    <t xml:space="preserve">PAUTA AUTOEVALUACIÓN  </t>
  </si>
  <si>
    <t xml:space="preserve"> Verificar el cumplimiento de medidas de seguridad contra accidentes en tareas de control de heladas. 
</t>
  </si>
  <si>
    <t>Esta lista se aplica a todas las empresas asociadas a la ACHS que tengan tareas de control de heladas</t>
  </si>
  <si>
    <t>si</t>
  </si>
  <si>
    <t>no</t>
  </si>
  <si>
    <t>3.</t>
  </si>
  <si>
    <t>1.</t>
  </si>
  <si>
    <t>2.</t>
  </si>
  <si>
    <t> Se informa a los Trabajadores del Riesgo y Medidas Control</t>
  </si>
  <si>
    <t>El operador del tractor cuenta con licencia correspondiente</t>
  </si>
  <si>
    <t>4.</t>
  </si>
  <si>
    <t>El personal utiliza zapatos de seguridad</t>
  </si>
  <si>
    <t>5.</t>
  </si>
  <si>
    <t>Tiene ropa de protección contra el frio/calor</t>
  </si>
  <si>
    <t>6.</t>
  </si>
  <si>
    <t>Tiene protectores auditivos</t>
  </si>
  <si>
    <t>7.</t>
  </si>
  <si>
    <t>Tiene guantes de cuero</t>
  </si>
  <si>
    <t>8.</t>
  </si>
  <si>
    <t xml:space="preserve">El equipo calefactor tiene acreditacion del fabricante respecto a la seguridad de su operación.
</t>
  </si>
  <si>
    <t>9.</t>
  </si>
  <si>
    <t>El tractor tiene estructura para proteger al conductor en caso de ocurrir un vuelco</t>
  </si>
  <si>
    <t>10.</t>
  </si>
  <si>
    <t>El tractor tiene cinturon de seguridad</t>
  </si>
  <si>
    <t>11.</t>
  </si>
  <si>
    <t>El operador  tiene un procedimiento de seguridad escrito para realizar la tarea.</t>
  </si>
  <si>
    <t>De los Trabajadores Expuestos y Metodos de Trabajo</t>
  </si>
  <si>
    <t>El operador realiza en forma correcta acciones de sobre esfuerzo</t>
  </si>
  <si>
    <t>12.</t>
  </si>
  <si>
    <t>13.</t>
  </si>
  <si>
    <t>Ley 18290/1987</t>
  </si>
  <si>
    <t>Licencia clase D</t>
  </si>
  <si>
    <t>Decreto Supremo              N° 594/1999</t>
  </si>
  <si>
    <r>
      <t xml:space="preserve"> </t>
    </r>
    <r>
      <rPr>
        <b/>
        <sz val="22"/>
        <color indexed="8"/>
        <rFont val="Calibri"/>
        <family val="2"/>
      </rPr>
      <t>Verificación del Cumplimiento de Medidas de Seguridad en Tareas de Control de Heladas  y Trabajo Nocturno</t>
    </r>
    <r>
      <rPr>
        <b/>
        <sz val="24"/>
        <color indexed="8"/>
        <rFont val="Calibri"/>
        <family val="2"/>
      </rPr>
      <t xml:space="preserve">   </t>
    </r>
    <r>
      <rPr>
        <b/>
        <sz val="20"/>
        <color indexed="8"/>
        <rFont val="Calibri"/>
        <family val="2"/>
      </rPr>
      <t xml:space="preserve"> </t>
    </r>
    <r>
      <rPr>
        <b/>
        <sz val="18"/>
        <color indexed="8"/>
        <rFont val="Calibri"/>
        <family val="2"/>
      </rPr>
      <t>Código: PA-006 V_01</t>
    </r>
  </si>
  <si>
    <t>Decreto Supremo              N° 40/1969</t>
  </si>
  <si>
    <t>Procedimiento Escrito</t>
  </si>
  <si>
    <t>Ley 20,001/2005</t>
  </si>
  <si>
    <t>Verificar la forma de realizar las tareas</t>
  </si>
  <si>
    <t>Tiene instrucción en el uso de los equipos (Calefactores)</t>
  </si>
  <si>
    <t xml:space="preserve">De la Protección Personal </t>
  </si>
  <si>
    <t>El tractor tiene sus luces delanteras y traseras en buen estado</t>
  </si>
  <si>
    <t>Verificar que el equipocalefactor (Dragonera) no es hechizo y que tiene su manual de operación.</t>
  </si>
  <si>
    <t>Verificar visualmente</t>
  </si>
  <si>
    <t>14.</t>
  </si>
  <si>
    <t xml:space="preserve">Tiene extintor </t>
  </si>
  <si>
    <t xml:space="preserve"> De la Maquinaria (Tractor, Dragonera, etc.)</t>
  </si>
  <si>
    <t xml:space="preserve"> De los Procedimientos de Trabajo y ..</t>
  </si>
  <si>
    <t>15.</t>
  </si>
  <si>
    <t>Tiene definido el circuito de desplazamiento de maquinaría e identificado sus riesgos como por ejemplo la existencia de  pendientes fuertes.</t>
  </si>
  <si>
    <t>Criterio Técnico de Seguridad</t>
  </si>
  <si>
    <t>Verificar sonido</t>
  </si>
  <si>
    <t>16.</t>
  </si>
  <si>
    <t>El tractor tiene alarma sonora de retroceso</t>
  </si>
  <si>
    <t>17.</t>
  </si>
  <si>
    <t>Tiene establecida la prohibicion de fumar</t>
  </si>
  <si>
    <t>Verificar en reglamento interno o letreros instalados en lugares visibles</t>
  </si>
  <si>
    <t>18.</t>
  </si>
  <si>
    <t>El trabajador cuenta con equipo de comunicación</t>
  </si>
  <si>
    <t>19.</t>
  </si>
  <si>
    <t>El procedimiento establece la supervisión de la tarea</t>
  </si>
  <si>
    <t>Verificar en procedimiento escrito</t>
  </si>
  <si>
    <t>Verificar funcionamiento</t>
  </si>
  <si>
    <t>20.</t>
  </si>
  <si>
    <t>Tiene procedimientos para actuar frente a emergencias</t>
  </si>
  <si>
    <t>Del Trabajo Nocturno</t>
  </si>
  <si>
    <t>Art.18 Código del Trabajo</t>
  </si>
  <si>
    <t>Verificar fecha de nacimiento de nómina de trabajadores</t>
  </si>
  <si>
    <t>Los trabajadores asignados a labores que se realizan en horario nocturno (22:00 a 07:00) tienen más de 18 años de edad.</t>
  </si>
  <si>
    <t xml:space="preserve">Verificar en procedimiento </t>
  </si>
  <si>
    <t>Los trabajadores asignados a labores nocturnas pueden incorporar pausas de descanso (al menos una pausa para alimentación).</t>
  </si>
  <si>
    <t>Se prohibe realizar dos turnos consecutivos (nocturno y luego diurno)</t>
  </si>
  <si>
    <t>Los trabajadores asignados a labores nocturnas han descansado lo suficiente durante el día previo.</t>
  </si>
  <si>
    <t xml:space="preserve">Entre las 5:00 y las 7:00 se refuerza la supervisión de los trabajadores.   </t>
  </si>
  <si>
    <t>Criterio de Seguridad Ergonómico</t>
  </si>
  <si>
    <t xml:space="preserve">Entre las 5:00 y las 7:00 horas se evita asignar labores riesgosas (se ejecutan antes o después de este horario). </t>
  </si>
  <si>
    <t>Recomendación Nº178 de la 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</si>
</sst>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i/>
      <sz val="12"/>
      <name val="Arial"/>
      <family val="2"/>
    </font>
    <font>
      <b/>
      <sz val="14"/>
      <name val="Arial"/>
      <family val="2"/>
    </font>
    <font>
      <b/>
      <i/>
      <sz val="18"/>
      <color indexed="9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b/>
      <sz val="14"/>
      <color indexed="17"/>
      <name val="Arial"/>
      <family val="2"/>
    </font>
    <font>
      <sz val="14"/>
      <color indexed="17"/>
      <name val="Arial"/>
      <family val="2"/>
    </font>
    <font>
      <b/>
      <sz val="14"/>
      <color indexed="17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2"/>
      <color indexed="9"/>
      <name val="Calibri"/>
      <family val="2"/>
    </font>
    <font>
      <b/>
      <sz val="14"/>
      <color indexed="9"/>
      <name val="Calibri"/>
      <family val="2"/>
    </font>
    <font>
      <sz val="12"/>
      <name val="Calibri"/>
      <family val="2"/>
    </font>
    <font>
      <b/>
      <sz val="24"/>
      <color indexed="8"/>
      <name val="Calibri"/>
      <family val="2"/>
    </font>
    <font>
      <b/>
      <sz val="20"/>
      <color indexed="8"/>
      <name val="Calibri"/>
      <family val="2"/>
    </font>
    <font>
      <b/>
      <sz val="20"/>
      <color indexed="9"/>
      <name val="Calibri"/>
      <family val="2"/>
    </font>
    <font>
      <b/>
      <sz val="48"/>
      <color indexed="9"/>
      <name val="Calibri"/>
      <family val="2"/>
    </font>
    <font>
      <b/>
      <sz val="8"/>
      <name val="Calibri"/>
      <family val="2"/>
    </font>
    <font>
      <b/>
      <sz val="48"/>
      <color indexed="17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6"/>
      <color indexed="9"/>
      <name val="Calibri"/>
      <family val="2"/>
    </font>
    <font>
      <sz val="12"/>
      <color indexed="10"/>
      <name val="Calibri"/>
      <family val="2"/>
    </font>
    <font>
      <b/>
      <sz val="14"/>
      <color indexed="10"/>
      <name val="Calibri"/>
      <family val="2"/>
    </font>
    <font>
      <b/>
      <sz val="15"/>
      <name val="Calibri"/>
      <family val="2"/>
    </font>
    <font>
      <sz val="14"/>
      <color indexed="9"/>
      <name val="Calibri"/>
      <family val="2"/>
    </font>
    <font>
      <sz val="8"/>
      <name val="Arial"/>
      <family val="2"/>
    </font>
    <font>
      <b/>
      <sz val="22"/>
      <color indexed="8"/>
      <name val="Calibri"/>
      <family val="2"/>
    </font>
    <font>
      <b/>
      <sz val="18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5">
    <xf numFmtId="0" fontId="0" fillId="0" borderId="0" xfId="0"/>
    <xf numFmtId="0" fontId="2" fillId="2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7" fillId="3" borderId="0" xfId="0" applyFont="1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wrapText="1"/>
      <protection locked="0"/>
    </xf>
    <xf numFmtId="0" fontId="9" fillId="0" borderId="0" xfId="1" applyFont="1" applyFill="1" applyBorder="1" applyAlignment="1">
      <alignment vertical="center" textRotation="90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0" borderId="6" xfId="0" applyFont="1" applyBorder="1" applyAlignment="1" applyProtection="1">
      <alignment wrapText="1"/>
      <protection locked="0"/>
    </xf>
    <xf numFmtId="0" fontId="10" fillId="0" borderId="7" xfId="0" applyFont="1" applyBorder="1" applyAlignment="1" applyProtection="1">
      <alignment wrapText="1"/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11" fillId="0" borderId="9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vertical="center" wrapText="1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vertical="center" wrapText="1"/>
    </xf>
    <xf numFmtId="0" fontId="16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17" fillId="0" borderId="0" xfId="0" applyFont="1"/>
    <xf numFmtId="0" fontId="16" fillId="3" borderId="17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vertical="center" wrapText="1"/>
    </xf>
    <xf numFmtId="0" fontId="19" fillId="4" borderId="17" xfId="0" applyFont="1" applyFill="1" applyBorder="1" applyAlignment="1">
      <alignment vertical="center" wrapText="1"/>
    </xf>
    <xf numFmtId="0" fontId="18" fillId="4" borderId="17" xfId="0" applyFont="1" applyFill="1" applyBorder="1" applyAlignment="1">
      <alignment vertical="center" wrapText="1"/>
    </xf>
    <xf numFmtId="0" fontId="17" fillId="0" borderId="0" xfId="0" applyFont="1" applyBorder="1" applyAlignment="1">
      <alignment wrapText="1"/>
    </xf>
    <xf numFmtId="0" fontId="16" fillId="3" borderId="16" xfId="0" applyFont="1" applyFill="1" applyBorder="1" applyAlignment="1">
      <alignment vertical="center" wrapText="1"/>
    </xf>
    <xf numFmtId="0" fontId="21" fillId="0" borderId="0" xfId="0" applyFont="1"/>
    <xf numFmtId="0" fontId="25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Border="1"/>
    <xf numFmtId="0" fontId="25" fillId="5" borderId="0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/>
    <xf numFmtId="0" fontId="24" fillId="3" borderId="14" xfId="0" applyFont="1" applyFill="1" applyBorder="1" applyAlignment="1">
      <alignment horizontal="center"/>
    </xf>
    <xf numFmtId="0" fontId="32" fillId="5" borderId="16" xfId="0" applyFont="1" applyFill="1" applyBorder="1"/>
    <xf numFmtId="0" fontId="21" fillId="5" borderId="0" xfId="0" applyFont="1" applyFill="1" applyBorder="1"/>
    <xf numFmtId="0" fontId="32" fillId="5" borderId="16" xfId="0" applyFont="1" applyFill="1" applyBorder="1" applyAlignment="1" applyProtection="1">
      <alignment horizontal="left" vertical="center" wrapText="1"/>
      <protection locked="0"/>
    </xf>
    <xf numFmtId="0" fontId="25" fillId="0" borderId="16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Border="1"/>
    <xf numFmtId="0" fontId="25" fillId="5" borderId="16" xfId="0" applyFont="1" applyFill="1" applyBorder="1" applyAlignment="1" applyProtection="1">
      <alignment horizontal="left" vertical="center" wrapText="1"/>
      <protection locked="0"/>
    </xf>
    <xf numFmtId="0" fontId="22" fillId="5" borderId="2" xfId="0" applyFont="1" applyFill="1" applyBorder="1" applyAlignment="1" applyProtection="1">
      <alignment wrapText="1"/>
      <protection locked="0"/>
    </xf>
    <xf numFmtId="0" fontId="22" fillId="0" borderId="2" xfId="0" applyFont="1" applyFill="1" applyBorder="1" applyAlignment="1" applyProtection="1">
      <alignment wrapText="1"/>
      <protection locked="0"/>
    </xf>
    <xf numFmtId="0" fontId="1" fillId="3" borderId="19" xfId="0" applyFont="1" applyFill="1" applyBorder="1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1" fillId="3" borderId="19" xfId="0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/>
    </xf>
    <xf numFmtId="0" fontId="0" fillId="0" borderId="19" xfId="0" applyBorder="1" applyAlignment="1" applyProtection="1">
      <alignment horizontal="center" vertical="center"/>
    </xf>
    <xf numFmtId="0" fontId="1" fillId="0" borderId="19" xfId="0" applyFont="1" applyFill="1" applyBorder="1"/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35" fillId="0" borderId="22" xfId="0" applyFont="1" applyBorder="1" applyAlignment="1">
      <alignment horizontal="center" wrapText="1"/>
    </xf>
    <xf numFmtId="0" fontId="21" fillId="0" borderId="23" xfId="0" applyFont="1" applyBorder="1"/>
    <xf numFmtId="0" fontId="35" fillId="0" borderId="1" xfId="0" applyFont="1" applyBorder="1" applyAlignment="1">
      <alignment horizontal="center" wrapText="1"/>
    </xf>
    <xf numFmtId="0" fontId="29" fillId="6" borderId="0" xfId="0" applyFont="1" applyFill="1" applyBorder="1" applyAlignment="1">
      <alignment horizontal="left"/>
    </xf>
    <xf numFmtId="0" fontId="32" fillId="7" borderId="1" xfId="0" applyFont="1" applyFill="1" applyBorder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7" borderId="23" xfId="0" applyFont="1" applyFill="1" applyBorder="1" applyAlignment="1">
      <alignment horizontal="center"/>
    </xf>
    <xf numFmtId="0" fontId="38" fillId="3" borderId="24" xfId="0" applyFont="1" applyFill="1" applyBorder="1" applyAlignment="1">
      <alignment horizontal="center"/>
    </xf>
    <xf numFmtId="0" fontId="21" fillId="0" borderId="25" xfId="0" applyFont="1" applyBorder="1"/>
    <xf numFmtId="0" fontId="25" fillId="0" borderId="0" xfId="0" applyFont="1"/>
    <xf numFmtId="0" fontId="25" fillId="0" borderId="22" xfId="0" applyFont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vertical="center"/>
    </xf>
    <xf numFmtId="0" fontId="24" fillId="3" borderId="27" xfId="0" applyFont="1" applyFill="1" applyBorder="1" applyAlignment="1">
      <alignment vertical="center"/>
    </xf>
    <xf numFmtId="0" fontId="25" fillId="0" borderId="25" xfId="0" applyFont="1" applyBorder="1" applyAlignment="1">
      <alignment horizontal="left" vertical="center" wrapText="1"/>
    </xf>
    <xf numFmtId="0" fontId="38" fillId="3" borderId="28" xfId="0" applyFont="1" applyFill="1" applyBorder="1"/>
    <xf numFmtId="0" fontId="24" fillId="3" borderId="29" xfId="0" applyFont="1" applyFill="1" applyBorder="1" applyAlignment="1">
      <alignment vertical="center"/>
    </xf>
    <xf numFmtId="0" fontId="25" fillId="0" borderId="4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wrapText="1"/>
    </xf>
    <xf numFmtId="0" fontId="24" fillId="3" borderId="14" xfId="0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right" vertical="top" wrapText="1"/>
    </xf>
    <xf numFmtId="0" fontId="25" fillId="0" borderId="43" xfId="0" applyFont="1" applyBorder="1" applyAlignment="1">
      <alignment horizontal="right" vertical="center" wrapText="1"/>
    </xf>
    <xf numFmtId="0" fontId="21" fillId="9" borderId="6" xfId="0" applyFont="1" applyFill="1" applyBorder="1" applyAlignment="1">
      <alignment horizontal="left" vertical="center" wrapText="1"/>
    </xf>
    <xf numFmtId="0" fontId="21" fillId="9" borderId="7" xfId="0" applyFont="1" applyFill="1" applyBorder="1" applyAlignment="1">
      <alignment horizontal="left" vertical="center" wrapText="1"/>
    </xf>
    <xf numFmtId="0" fontId="25" fillId="0" borderId="44" xfId="0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wrapText="1"/>
    </xf>
    <xf numFmtId="0" fontId="25" fillId="0" borderId="30" xfId="0" applyFont="1" applyBorder="1" applyAlignment="1">
      <alignment horizontal="center" vertical="center"/>
    </xf>
    <xf numFmtId="0" fontId="25" fillId="0" borderId="46" xfId="0" applyFont="1" applyBorder="1" applyAlignment="1">
      <alignment vertical="center"/>
    </xf>
    <xf numFmtId="0" fontId="25" fillId="0" borderId="47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right" vertical="center" wrapText="1"/>
    </xf>
    <xf numFmtId="0" fontId="25" fillId="0" borderId="17" xfId="0" applyFont="1" applyBorder="1" applyAlignment="1">
      <alignment horizontal="right" vertical="center" wrapText="1"/>
    </xf>
    <xf numFmtId="0" fontId="24" fillId="3" borderId="34" xfId="0" applyFont="1" applyFill="1" applyBorder="1" applyAlignment="1">
      <alignment vertical="center"/>
    </xf>
    <xf numFmtId="0" fontId="36" fillId="3" borderId="14" xfId="0" applyFont="1" applyFill="1" applyBorder="1" applyAlignment="1">
      <alignment horizontal="center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justify" vertical="center"/>
    </xf>
    <xf numFmtId="0" fontId="25" fillId="0" borderId="46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right" vertical="top" wrapText="1"/>
    </xf>
    <xf numFmtId="0" fontId="25" fillId="0" borderId="33" xfId="0" applyFont="1" applyBorder="1" applyAlignment="1">
      <alignment horizontal="right" vertical="top" wrapText="1"/>
    </xf>
    <xf numFmtId="0" fontId="25" fillId="0" borderId="47" xfId="0" applyFont="1" applyBorder="1" applyAlignment="1">
      <alignment horizontal="left" vertical="top" wrapText="1" readingOrder="1"/>
    </xf>
    <xf numFmtId="0" fontId="25" fillId="0" borderId="36" xfId="0" applyFont="1" applyBorder="1" applyAlignment="1">
      <alignment horizontal="right" vertical="top" wrapText="1"/>
    </xf>
    <xf numFmtId="0" fontId="25" fillId="0" borderId="49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0" fontId="8" fillId="3" borderId="14" xfId="1" applyFont="1" applyFill="1" applyBorder="1" applyAlignment="1">
      <alignment horizontal="center" vertical="center" textRotation="90" wrapText="1"/>
    </xf>
    <xf numFmtId="0" fontId="8" fillId="3" borderId="38" xfId="1" applyFont="1" applyFill="1" applyBorder="1" applyAlignment="1">
      <alignment horizontal="center" vertical="center" textRotation="90" wrapText="1"/>
    </xf>
    <xf numFmtId="0" fontId="8" fillId="3" borderId="15" xfId="1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36" xfId="0" applyFont="1" applyFill="1" applyBorder="1" applyAlignment="1">
      <alignment horizontal="center" wrapText="1"/>
    </xf>
    <xf numFmtId="0" fontId="6" fillId="2" borderId="34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8" fillId="3" borderId="36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17" fillId="0" borderId="38" xfId="0" applyFont="1" applyBorder="1"/>
    <xf numFmtId="0" fontId="17" fillId="0" borderId="16" xfId="0" applyFont="1" applyBorder="1"/>
    <xf numFmtId="0" fontId="17" fillId="0" borderId="15" xfId="0" applyFont="1" applyBorder="1"/>
    <xf numFmtId="0" fontId="3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9" fontId="17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9" fontId="0" fillId="0" borderId="32" xfId="2" applyFont="1" applyBorder="1" applyAlignment="1">
      <alignment horizontal="center"/>
    </xf>
    <xf numFmtId="9" fontId="0" fillId="0" borderId="33" xfId="2" applyFont="1" applyBorder="1" applyAlignment="1">
      <alignment horizontal="center"/>
    </xf>
    <xf numFmtId="9" fontId="0" fillId="0" borderId="31" xfId="2" applyFont="1" applyBorder="1" applyAlignment="1">
      <alignment horizontal="center"/>
    </xf>
    <xf numFmtId="0" fontId="27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0" xfId="0" applyFont="1" applyFill="1" applyBorder="1" applyAlignment="1" applyProtection="1">
      <alignment horizontal="left" vertical="center" wrapText="1"/>
      <protection locked="0"/>
    </xf>
    <xf numFmtId="0" fontId="27" fillId="3" borderId="2" xfId="0" applyFont="1" applyFill="1" applyBorder="1" applyAlignment="1" applyProtection="1">
      <alignment horizontal="left" vertical="center" wrapText="1"/>
      <protection locked="0"/>
    </xf>
    <xf numFmtId="0" fontId="24" fillId="3" borderId="14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37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23" fillId="0" borderId="37" xfId="0" applyFont="1" applyFill="1" applyBorder="1" applyAlignment="1" applyProtection="1">
      <alignment horizontal="center" vertical="center" wrapText="1"/>
      <protection locked="0"/>
    </xf>
    <xf numFmtId="0" fontId="23" fillId="0" borderId="35" xfId="0" applyFont="1" applyFill="1" applyBorder="1" applyAlignment="1" applyProtection="1">
      <alignment horizontal="center" vertical="center" wrapText="1"/>
      <protection locked="0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Fill="1" applyBorder="1" applyAlignment="1" applyProtection="1">
      <alignment horizontal="center" vertical="center" wrapText="1"/>
      <protection locked="0"/>
    </xf>
    <xf numFmtId="0" fontId="31" fillId="2" borderId="18" xfId="0" applyFont="1" applyFill="1" applyBorder="1" applyAlignment="1">
      <alignment horizontal="right"/>
    </xf>
    <xf numFmtId="0" fontId="31" fillId="2" borderId="36" xfId="0" applyFont="1" applyFill="1" applyBorder="1" applyAlignment="1">
      <alignment horizontal="right"/>
    </xf>
    <xf numFmtId="0" fontId="26" fillId="3" borderId="16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/>
    <xf numFmtId="0" fontId="0" fillId="0" borderId="0" xfId="0" applyAlignment="1"/>
    <xf numFmtId="0" fontId="21" fillId="0" borderId="0" xfId="0" applyFont="1" applyBorder="1" applyAlignment="1"/>
    <xf numFmtId="0" fontId="24" fillId="3" borderId="18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4" fillId="3" borderId="34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1" fillId="0" borderId="32" xfId="0" applyFont="1" applyBorder="1" applyAlignment="1"/>
    <xf numFmtId="0" fontId="0" fillId="0" borderId="33" xfId="0" applyBorder="1" applyAlignment="1"/>
    <xf numFmtId="0" fontId="0" fillId="0" borderId="31" xfId="0" applyBorder="1" applyAlignment="1"/>
    <xf numFmtId="0" fontId="21" fillId="0" borderId="42" xfId="0" applyFont="1" applyBorder="1" applyAlignment="1"/>
    <xf numFmtId="0" fontId="0" fillId="0" borderId="25" xfId="0" applyBorder="1" applyAlignment="1"/>
    <xf numFmtId="0" fontId="38" fillId="3" borderId="40" xfId="0" applyFont="1" applyFill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6" xfId="0" applyBorder="1" applyAlignment="1">
      <alignment horizontal="left"/>
    </xf>
    <xf numFmtId="0" fontId="24" fillId="3" borderId="11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</cellXfs>
  <cellStyles count="4">
    <cellStyle name="Normal" xfId="0" builtinId="0"/>
    <cellStyle name="Normal 2" xfId="1"/>
    <cellStyle name="Porcentaje" xfId="2" builtinId="5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L" sz="1400"/>
              <a:t>% Cumplimiento</a:t>
            </a:r>
          </a:p>
        </c:rich>
      </c:tx>
      <c:layout>
        <c:manualLayout>
          <c:xMode val="edge"/>
          <c:yMode val="edge"/>
          <c:x val="0.37717533949560667"/>
          <c:y val="3.9693268071220845E-2"/>
        </c:manualLayout>
      </c:layout>
      <c:overlay val="1"/>
      <c:spPr>
        <a:solidFill>
          <a:schemeClr val="bg1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0"/>
          <c:cat>
            <c:strRef>
              <c:f>Grafico!$B$3:$B$5</c:f>
              <c:strCache>
                <c:ptCount val="3"/>
                <c:pt idx="0">
                  <c:v>1.  De los Trabajadores Expuestos</c:v>
                </c:pt>
                <c:pt idx="1">
                  <c:v>2. De las Medidas de Prevención y Mitigación</c:v>
                </c:pt>
                <c:pt idx="2">
                  <c:v>  Total</c:v>
                </c:pt>
              </c:strCache>
            </c:strRef>
          </c:cat>
          <c:val>
            <c:numRef>
              <c:f>Grafico!$F$3:$F$5</c:f>
              <c:numCache>
                <c:formatCode>0.00</c:formatCode>
                <c:ptCount val="3"/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55008"/>
        <c:axId val="84193664"/>
      </c:barChart>
      <c:catAx>
        <c:axId val="841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3600000"/>
          <a:lstStyle/>
          <a:p>
            <a:pPr>
              <a:defRPr/>
            </a:pPr>
            <a:endParaRPr lang="es-CL"/>
          </a:p>
        </c:txPr>
        <c:crossAx val="84193664"/>
        <c:crosses val="autoZero"/>
        <c:auto val="1"/>
        <c:lblAlgn val="ctr"/>
        <c:lblOffset val="100"/>
        <c:noMultiLvlLbl val="0"/>
      </c:catAx>
      <c:valAx>
        <c:axId val="8419366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4155008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solidFill>
        <a:schemeClr val="accent3">
          <a:lumMod val="75000"/>
        </a:schemeClr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19050</xdr:rowOff>
    </xdr:from>
    <xdr:to>
      <xdr:col>3</xdr:col>
      <xdr:colOff>4286250</xdr:colOff>
      <xdr:row>6</xdr:row>
      <xdr:rowOff>19050</xdr:rowOff>
    </xdr:to>
    <xdr:pic>
      <xdr:nvPicPr>
        <xdr:cNvPr id="2049" name="2 Imagen" descr="ACHS_LOGO_SLOG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15800" y="19050"/>
          <a:ext cx="2628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1</xdr:col>
      <xdr:colOff>2638425</xdr:colOff>
      <xdr:row>0</xdr:row>
      <xdr:rowOff>1504950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729" t="28247" r="21577" b="17242"/>
        <a:stretch>
          <a:fillRect/>
        </a:stretch>
      </xdr:blipFill>
      <xdr:spPr bwMode="auto">
        <a:xfrm>
          <a:off x="361950" y="123825"/>
          <a:ext cx="25622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57</xdr:row>
      <xdr:rowOff>0</xdr:rowOff>
    </xdr:from>
    <xdr:to>
      <xdr:col>4</xdr:col>
      <xdr:colOff>3419475</xdr:colOff>
      <xdr:row>61</xdr:row>
      <xdr:rowOff>38100</xdr:rowOff>
    </xdr:to>
    <xdr:grpSp>
      <xdr:nvGrpSpPr>
        <xdr:cNvPr id="1027" name="31 Grupo"/>
        <xdr:cNvGrpSpPr>
          <a:grpSpLocks/>
        </xdr:cNvGrpSpPr>
      </xdr:nvGrpSpPr>
      <xdr:grpSpPr bwMode="auto">
        <a:xfrm>
          <a:off x="4493419" y="21681281"/>
          <a:ext cx="5791200" cy="835819"/>
          <a:chOff x="9477375" y="21357431"/>
          <a:chExt cx="4617244" cy="383381"/>
        </a:xfrm>
      </xdr:grpSpPr>
      <xdr:sp macro="" textlink="">
        <xdr:nvSpPr>
          <xdr:cNvPr id="16" name="24 Rectángulo"/>
          <xdr:cNvSpPr/>
        </xdr:nvSpPr>
        <xdr:spPr>
          <a:xfrm>
            <a:off x="9477375" y="21401498"/>
            <a:ext cx="4617244" cy="26880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CL"/>
          </a:p>
        </xdr:txBody>
      </xdr:sp>
      <xdr:grpSp>
        <xdr:nvGrpSpPr>
          <xdr:cNvPr id="1029" name="28 Grupo"/>
          <xdr:cNvGrpSpPr>
            <a:grpSpLocks/>
          </xdr:cNvGrpSpPr>
        </xdr:nvGrpSpPr>
        <xdr:grpSpPr bwMode="auto">
          <a:xfrm>
            <a:off x="9632156" y="21357431"/>
            <a:ext cx="1019809" cy="379384"/>
            <a:chOff x="9632156" y="21357431"/>
            <a:chExt cx="1019809" cy="379384"/>
          </a:xfrm>
        </xdr:grpSpPr>
        <xdr:grpSp>
          <xdr:nvGrpSpPr>
            <xdr:cNvPr id="1040" name="2 Grupo"/>
            <xdr:cNvGrpSpPr>
              <a:grpSpLocks/>
            </xdr:cNvGrpSpPr>
          </xdr:nvGrpSpPr>
          <xdr:grpSpPr bwMode="auto">
            <a:xfrm>
              <a:off x="9632156" y="21436012"/>
              <a:ext cx="1019809" cy="300803"/>
              <a:chOff x="7679531" y="21697950"/>
              <a:chExt cx="1019809" cy="300803"/>
            </a:xfrm>
          </xdr:grpSpPr>
          <xdr:sp macro="" textlink="">
            <xdr:nvSpPr>
              <xdr:cNvPr id="18" name="14 Rectángulo"/>
              <xdr:cNvSpPr/>
            </xdr:nvSpPr>
            <xdr:spPr>
              <a:xfrm>
                <a:off x="8048746" y="21698689"/>
                <a:ext cx="280984" cy="105760"/>
              </a:xfrm>
              <a:prstGeom prst="rect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s-CL"/>
              </a:p>
            </xdr:txBody>
          </xdr:sp>
          <xdr:sp macro="" textlink="">
            <xdr:nvSpPr>
              <xdr:cNvPr id="19" name="Cuadro de texto 2"/>
              <xdr:cNvSpPr txBox="1">
                <a:spLocks noChangeArrowheads="1"/>
              </xdr:cNvSpPr>
            </xdr:nvSpPr>
            <xdr:spPr bwMode="auto">
              <a:xfrm>
                <a:off x="7676633" y="21773603"/>
                <a:ext cx="1025211" cy="22474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algn="ctr" rtl="0">
                  <a:defRPr sz="1000"/>
                </a:pPr>
                <a:endParaRPr lang="es-CL" sz="800" b="0" i="0" u="none" strike="noStrike" baseline="0">
                  <a:solidFill>
                    <a:srgbClr val="000000"/>
                  </a:solidFill>
                  <a:latin typeface="Calibri"/>
                </a:endParaRPr>
              </a:p>
              <a:p>
                <a:pPr algn="ctr" rtl="0">
                  <a:defRPr sz="1000"/>
                </a:pPr>
                <a:r>
                  <a:rPr lang="es-CL" sz="800" b="0" i="0" u="none" strike="noStrike" baseline="0">
                    <a:solidFill>
                      <a:srgbClr val="000000"/>
                    </a:solidFill>
                    <a:latin typeface="Calibri"/>
                  </a:rPr>
                  <a:t>PLAZO MAX. 1 MES</a:t>
                </a:r>
              </a:p>
            </xdr:txBody>
          </xdr:sp>
        </xdr:grpSp>
        <xdr:sp macro="" textlink="">
          <xdr:nvSpPr>
            <xdr:cNvPr id="24" name="Cuadro de texto 2"/>
            <xdr:cNvSpPr txBox="1">
              <a:spLocks noChangeArrowheads="1"/>
            </xdr:cNvSpPr>
          </xdr:nvSpPr>
          <xdr:spPr bwMode="auto">
            <a:xfrm>
              <a:off x="9986183" y="21357431"/>
              <a:ext cx="410084" cy="22033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algn="l" rtl="0">
                <a:defRPr sz="1000"/>
              </a:pPr>
              <a:r>
                <a:rPr lang="es-CL" sz="1000" b="0" i="0" u="none" strike="noStrike" baseline="0">
                  <a:solidFill>
                    <a:srgbClr val="000000"/>
                  </a:solidFill>
                  <a:latin typeface="Calibri"/>
                </a:rPr>
                <a:t>   </a:t>
              </a:r>
            </a:p>
            <a:p>
              <a:pPr algn="l" rtl="0">
                <a:defRPr sz="1000"/>
              </a:pPr>
              <a:r>
                <a:rPr lang="es-CL" sz="1000" b="0" i="0" u="none" strike="noStrike" baseline="0">
                  <a:solidFill>
                    <a:srgbClr val="000000"/>
                  </a:solidFill>
                  <a:latin typeface="Calibri"/>
                </a:rPr>
                <a:t>    1</a:t>
              </a:r>
            </a:p>
          </xdr:txBody>
        </xdr:sp>
      </xdr:grpSp>
      <xdr:grpSp>
        <xdr:nvGrpSpPr>
          <xdr:cNvPr id="1030" name="29 Grupo"/>
          <xdr:cNvGrpSpPr>
            <a:grpSpLocks/>
          </xdr:cNvGrpSpPr>
        </xdr:nvGrpSpPr>
        <xdr:grpSpPr bwMode="auto">
          <a:xfrm>
            <a:off x="11179963" y="21388388"/>
            <a:ext cx="1209675" cy="352424"/>
            <a:chOff x="11179963" y="21388388"/>
            <a:chExt cx="1209675" cy="352424"/>
          </a:xfrm>
        </xdr:grpSpPr>
        <xdr:grpSp>
          <xdr:nvGrpSpPr>
            <xdr:cNvPr id="1036" name="26 Grupo"/>
            <xdr:cNvGrpSpPr>
              <a:grpSpLocks/>
            </xdr:cNvGrpSpPr>
          </xdr:nvGrpSpPr>
          <xdr:grpSpPr bwMode="auto">
            <a:xfrm>
              <a:off x="11179963" y="21455062"/>
              <a:ext cx="1209675" cy="285750"/>
              <a:chOff x="10298906" y="21717000"/>
              <a:chExt cx="1209675" cy="285750"/>
            </a:xfrm>
          </xdr:grpSpPr>
          <xdr:sp macro="" textlink="">
            <xdr:nvSpPr>
              <xdr:cNvPr id="20" name="Cuadro de texto 2"/>
              <xdr:cNvSpPr txBox="1">
                <a:spLocks noChangeArrowheads="1"/>
              </xdr:cNvSpPr>
            </xdr:nvSpPr>
            <xdr:spPr bwMode="auto">
              <a:xfrm>
                <a:off x="10297408" y="21769196"/>
                <a:ext cx="1207470" cy="23355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algn="ctr" rtl="0">
                  <a:defRPr sz="1000"/>
                </a:pPr>
                <a:endParaRPr lang="es-CL" sz="800" b="0" i="0" u="none" strike="noStrike" baseline="0">
                  <a:solidFill>
                    <a:srgbClr val="000000"/>
                  </a:solidFill>
                  <a:latin typeface="Calibri"/>
                </a:endParaRPr>
              </a:p>
              <a:p>
                <a:pPr algn="ctr" rtl="0">
                  <a:defRPr sz="1000"/>
                </a:pPr>
                <a:r>
                  <a:rPr lang="es-CL" sz="800" b="0" i="0" u="none" strike="noStrike" baseline="0">
                    <a:solidFill>
                      <a:srgbClr val="000000"/>
                    </a:solidFill>
                    <a:latin typeface="Calibri"/>
                  </a:rPr>
                  <a:t>PLAZO MAX. 3 MESES</a:t>
                </a:r>
              </a:p>
            </xdr:txBody>
          </xdr:sp>
          <xdr:sp macro="" textlink="">
            <xdr:nvSpPr>
              <xdr:cNvPr id="22" name="21 Rectángulo"/>
              <xdr:cNvSpPr/>
            </xdr:nvSpPr>
            <xdr:spPr>
              <a:xfrm>
                <a:off x="10783433" y="21716316"/>
                <a:ext cx="280984" cy="105760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s-CL"/>
              </a:p>
            </xdr:txBody>
          </xdr:sp>
        </xdr:grpSp>
        <xdr:sp macro="" textlink="">
          <xdr:nvSpPr>
            <xdr:cNvPr id="25" name="Cuadro de texto 2"/>
            <xdr:cNvSpPr txBox="1">
              <a:spLocks noChangeArrowheads="1"/>
            </xdr:cNvSpPr>
          </xdr:nvSpPr>
          <xdr:spPr bwMode="auto">
            <a:xfrm>
              <a:off x="11649302" y="21388278"/>
              <a:ext cx="402490" cy="22474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algn="l" rtl="0">
                <a:defRPr sz="1000"/>
              </a:pPr>
              <a:r>
                <a:rPr lang="es-CL" sz="1000" b="0" i="0" u="none" strike="noStrike" baseline="0">
                  <a:solidFill>
                    <a:srgbClr val="000000"/>
                  </a:solidFill>
                  <a:latin typeface="Calibri"/>
                </a:rPr>
                <a:t>       </a:t>
              </a:r>
            </a:p>
            <a:p>
              <a:pPr algn="l" rtl="0">
                <a:defRPr sz="1000"/>
              </a:pPr>
              <a:r>
                <a:rPr lang="es-CL" sz="1000" b="0" i="0" u="none" strike="noStrike" baseline="0">
                  <a:solidFill>
                    <a:srgbClr val="000000"/>
                  </a:solidFill>
                  <a:latin typeface="Calibri"/>
                </a:rPr>
                <a:t>     2</a:t>
              </a:r>
            </a:p>
          </xdr:txBody>
        </xdr:sp>
      </xdr:grpSp>
      <xdr:grpSp>
        <xdr:nvGrpSpPr>
          <xdr:cNvPr id="1031" name="30 Grupo"/>
          <xdr:cNvGrpSpPr>
            <a:grpSpLocks/>
          </xdr:cNvGrpSpPr>
        </xdr:nvGrpSpPr>
        <xdr:grpSpPr bwMode="auto">
          <a:xfrm>
            <a:off x="12718256" y="21371720"/>
            <a:ext cx="1162050" cy="364330"/>
            <a:chOff x="12718256" y="21371720"/>
            <a:chExt cx="1162050" cy="364330"/>
          </a:xfrm>
        </xdr:grpSpPr>
        <xdr:grpSp>
          <xdr:nvGrpSpPr>
            <xdr:cNvPr id="1032" name="27 Grupo"/>
            <xdr:cNvGrpSpPr>
              <a:grpSpLocks/>
            </xdr:cNvGrpSpPr>
          </xdr:nvGrpSpPr>
          <xdr:grpSpPr bwMode="auto">
            <a:xfrm>
              <a:off x="12718256" y="21450300"/>
              <a:ext cx="1162050" cy="285750"/>
              <a:chOff x="12908756" y="21736050"/>
              <a:chExt cx="1162050" cy="285750"/>
            </a:xfrm>
          </xdr:grpSpPr>
          <xdr:sp macro="" textlink="">
            <xdr:nvSpPr>
              <xdr:cNvPr id="21" name="Cuadro de texto 2"/>
              <xdr:cNvSpPr txBox="1">
                <a:spLocks noChangeArrowheads="1"/>
              </xdr:cNvSpPr>
            </xdr:nvSpPr>
            <xdr:spPr bwMode="auto">
              <a:xfrm>
                <a:off x="12910578" y="21788601"/>
                <a:ext cx="1161905" cy="23355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algn="ctr" rtl="0">
                  <a:defRPr sz="1000"/>
                </a:pPr>
                <a:r>
                  <a:rPr lang="es-CL" sz="800" b="0" i="0" u="none" strike="noStrike" baseline="0">
                    <a:solidFill>
                      <a:srgbClr val="000000"/>
                    </a:solidFill>
                    <a:latin typeface="Calibri"/>
                  </a:rPr>
                  <a:t> </a:t>
                </a:r>
              </a:p>
              <a:p>
                <a:pPr algn="ctr" rtl="0">
                  <a:defRPr sz="1000"/>
                </a:pPr>
                <a:r>
                  <a:rPr lang="es-CL" sz="800" b="0" i="0" u="none" strike="noStrike" baseline="0">
                    <a:solidFill>
                      <a:srgbClr val="000000"/>
                    </a:solidFill>
                    <a:latin typeface="Calibri"/>
                  </a:rPr>
                  <a:t>PLAZO MAX. 6 MESES</a:t>
                </a:r>
              </a:p>
            </xdr:txBody>
          </xdr:sp>
          <xdr:sp macro="" textlink="">
            <xdr:nvSpPr>
              <xdr:cNvPr id="23" name="22 Rectángulo"/>
              <xdr:cNvSpPr/>
            </xdr:nvSpPr>
            <xdr:spPr>
              <a:xfrm>
                <a:off x="13366227" y="21735721"/>
                <a:ext cx="273389" cy="105760"/>
              </a:xfrm>
              <a:prstGeom prst="rect">
                <a:avLst/>
              </a:prstGeom>
              <a:solidFill>
                <a:srgbClr val="92D05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s-CL"/>
              </a:p>
            </xdr:txBody>
          </xdr:sp>
        </xdr:grpSp>
        <xdr:sp macro="" textlink="">
          <xdr:nvSpPr>
            <xdr:cNvPr id="26" name="Cuadro de texto 2"/>
            <xdr:cNvSpPr txBox="1">
              <a:spLocks noChangeArrowheads="1"/>
            </xdr:cNvSpPr>
          </xdr:nvSpPr>
          <xdr:spPr bwMode="auto">
            <a:xfrm>
              <a:off x="13152944" y="21370651"/>
              <a:ext cx="402490" cy="22033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algn="l" rtl="0">
                <a:defRPr sz="1000"/>
              </a:pPr>
              <a:r>
                <a:rPr lang="es-CL" sz="1000" b="0" i="0" u="none" strike="noStrike" baseline="0">
                  <a:solidFill>
                    <a:srgbClr val="000000"/>
                  </a:solidFill>
                  <a:latin typeface="Calibri"/>
                </a:rPr>
                <a:t>  </a:t>
              </a:r>
            </a:p>
            <a:p>
              <a:pPr algn="l" rtl="0">
                <a:defRPr sz="1000"/>
              </a:pPr>
              <a:r>
                <a:rPr lang="es-CL" sz="1000" b="0" i="0" u="none" strike="noStrike" baseline="0">
                  <a:solidFill>
                    <a:srgbClr val="000000"/>
                  </a:solidFill>
                  <a:latin typeface="Calibri"/>
                </a:rPr>
                <a:t>     3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2295525</xdr:colOff>
      <xdr:row>5</xdr:row>
      <xdr:rowOff>161925</xdr:rowOff>
    </xdr:from>
    <xdr:to>
      <xdr:col>5</xdr:col>
      <xdr:colOff>466725</xdr:colOff>
      <xdr:row>27</xdr:row>
      <xdr:rowOff>114300</xdr:rowOff>
    </xdr:to>
    <xdr:graphicFrame macro="">
      <xdr:nvGraphicFramePr>
        <xdr:cNvPr id="307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191"/>
  <sheetViews>
    <sheetView showGridLines="0" topLeftCell="A100" zoomScale="80" zoomScaleNormal="80" zoomScaleSheetLayoutView="70" workbookViewId="0">
      <selection activeCell="B20" sqref="B20"/>
    </sheetView>
  </sheetViews>
  <sheetFormatPr baseColWidth="10" defaultColWidth="11.42578125" defaultRowHeight="12.75" x14ac:dyDescent="0.2"/>
  <cols>
    <col min="1" max="1" width="7" customWidth="1"/>
    <col min="2" max="2" width="136.5703125" style="10" bestFit="1" customWidth="1"/>
    <col min="3" max="3" width="13.28515625" bestFit="1" customWidth="1"/>
    <col min="4" max="4" width="64.7109375" customWidth="1"/>
    <col min="5" max="9" width="11.42578125" hidden="1" customWidth="1"/>
  </cols>
  <sheetData>
    <row r="1" spans="1:8" ht="23.25" x14ac:dyDescent="0.2">
      <c r="A1" s="135" t="s">
        <v>104</v>
      </c>
      <c r="B1" s="135"/>
      <c r="C1" s="135"/>
      <c r="D1" s="136"/>
    </row>
    <row r="2" spans="1:8" ht="15.75" x14ac:dyDescent="0.25">
      <c r="A2" s="137" t="s">
        <v>221</v>
      </c>
      <c r="B2" s="137"/>
      <c r="C2" s="7"/>
      <c r="D2" s="8"/>
    </row>
    <row r="3" spans="1:8" ht="15.75" customHeight="1" x14ac:dyDescent="0.25">
      <c r="A3" s="137" t="s">
        <v>223</v>
      </c>
      <c r="B3" s="137"/>
      <c r="C3" s="7"/>
      <c r="D3" s="8"/>
    </row>
    <row r="4" spans="1:8" ht="15.75" x14ac:dyDescent="0.25">
      <c r="A4" s="137" t="s">
        <v>158</v>
      </c>
      <c r="B4" s="137"/>
      <c r="C4" s="7"/>
      <c r="D4" s="8"/>
    </row>
    <row r="5" spans="1:8" ht="15.75" x14ac:dyDescent="0.25">
      <c r="A5" s="137" t="s">
        <v>224</v>
      </c>
      <c r="B5" s="137"/>
      <c r="C5" s="7"/>
      <c r="D5" s="8"/>
    </row>
    <row r="6" spans="1:8" ht="15.75" x14ac:dyDescent="0.25">
      <c r="A6" s="137" t="s">
        <v>222</v>
      </c>
      <c r="B6" s="137"/>
      <c r="C6" s="7"/>
      <c r="D6" s="8"/>
    </row>
    <row r="7" spans="1:8" ht="15.75" x14ac:dyDescent="0.25">
      <c r="A7" s="137" t="s">
        <v>157</v>
      </c>
      <c r="B7" s="137"/>
      <c r="C7" s="7"/>
      <c r="D7" s="8"/>
    </row>
    <row r="8" spans="1:8" ht="15.75" x14ac:dyDescent="0.25">
      <c r="A8" s="137" t="s">
        <v>156</v>
      </c>
      <c r="B8" s="137"/>
      <c r="C8" s="7"/>
      <c r="D8" s="8"/>
    </row>
    <row r="9" spans="1:8" ht="15.75" x14ac:dyDescent="0.25">
      <c r="A9" s="137" t="s">
        <v>159</v>
      </c>
      <c r="B9" s="137"/>
      <c r="C9" s="7"/>
      <c r="D9" s="8"/>
      <c r="F9" s="157" t="s">
        <v>12</v>
      </c>
      <c r="G9" s="157"/>
      <c r="H9" s="157"/>
    </row>
    <row r="10" spans="1:8" ht="16.5" thickBot="1" x14ac:dyDescent="0.3">
      <c r="A10" s="137" t="s">
        <v>160</v>
      </c>
      <c r="B10" s="137"/>
      <c r="C10" s="7"/>
      <c r="D10" s="8"/>
      <c r="F10" s="4" t="s">
        <v>13</v>
      </c>
      <c r="G10" s="3" t="s">
        <v>14</v>
      </c>
      <c r="H10" s="4" t="s">
        <v>15</v>
      </c>
    </row>
    <row r="11" spans="1:8" x14ac:dyDescent="0.2">
      <c r="A11" s="140" t="s">
        <v>177</v>
      </c>
      <c r="B11" s="141"/>
      <c r="C11" s="141"/>
      <c r="D11" s="142"/>
      <c r="E11">
        <v>1</v>
      </c>
      <c r="F11" s="5">
        <f>COUNTIF(C17:C23,"SI")</f>
        <v>7</v>
      </c>
      <c r="G11" s="5">
        <f>COUNTIF(C17:C23,"NO")</f>
        <v>0</v>
      </c>
      <c r="H11" s="5">
        <f>COUNTIF(C17:C23,"NA")</f>
        <v>0</v>
      </c>
    </row>
    <row r="12" spans="1:8" ht="13.5" thickBot="1" x14ac:dyDescent="0.25">
      <c r="A12" s="143" t="s">
        <v>105</v>
      </c>
      <c r="B12" s="144"/>
      <c r="C12" s="144"/>
      <c r="D12" s="145"/>
      <c r="F12" s="157" t="s">
        <v>10</v>
      </c>
      <c r="G12" s="157"/>
      <c r="H12" s="157"/>
    </row>
    <row r="13" spans="1:8" ht="31.5" customHeight="1" x14ac:dyDescent="0.2">
      <c r="A13" s="146" t="s">
        <v>11</v>
      </c>
      <c r="B13" s="147"/>
      <c r="C13" s="146" t="s">
        <v>180</v>
      </c>
      <c r="D13" s="147"/>
      <c r="F13" s="156">
        <f>((F11)/(G11+F11))</f>
        <v>1</v>
      </c>
      <c r="G13" s="156"/>
      <c r="H13" s="156"/>
    </row>
    <row r="14" spans="1:8" ht="31.5" customHeight="1" thickBot="1" x14ac:dyDescent="0.25">
      <c r="A14" s="148"/>
      <c r="B14" s="149"/>
      <c r="C14" s="148"/>
      <c r="D14" s="149"/>
    </row>
    <row r="15" spans="1:8" ht="30.75" customHeight="1" x14ac:dyDescent="0.2">
      <c r="A15" s="150" t="s">
        <v>155</v>
      </c>
      <c r="B15" s="24" t="s">
        <v>179</v>
      </c>
      <c r="C15" s="138" t="s">
        <v>12</v>
      </c>
      <c r="D15" s="138" t="s">
        <v>103</v>
      </c>
    </row>
    <row r="16" spans="1:8" ht="30.75" customHeight="1" thickBot="1" x14ac:dyDescent="0.25">
      <c r="A16" s="151"/>
      <c r="B16" s="25" t="s">
        <v>16</v>
      </c>
      <c r="C16" s="139"/>
      <c r="D16" s="139"/>
    </row>
    <row r="17" spans="1:8" ht="31.5" customHeight="1" x14ac:dyDescent="0.25">
      <c r="A17" s="152"/>
      <c r="B17" s="12" t="s">
        <v>106</v>
      </c>
      <c r="C17" s="21" t="s">
        <v>13</v>
      </c>
      <c r="D17" s="15" t="s">
        <v>181</v>
      </c>
    </row>
    <row r="18" spans="1:8" ht="31.5" customHeight="1" x14ac:dyDescent="0.25">
      <c r="A18" s="152"/>
      <c r="B18" s="13" t="s">
        <v>107</v>
      </c>
      <c r="C18" s="22" t="s">
        <v>13</v>
      </c>
      <c r="D18" s="16"/>
      <c r="F18" s="157" t="s">
        <v>12</v>
      </c>
      <c r="G18" s="157"/>
      <c r="H18" s="157"/>
    </row>
    <row r="19" spans="1:8" ht="31.5" customHeight="1" x14ac:dyDescent="0.25">
      <c r="A19" s="152"/>
      <c r="B19" s="13" t="s">
        <v>108</v>
      </c>
      <c r="C19" s="22" t="s">
        <v>13</v>
      </c>
      <c r="D19" s="16"/>
      <c r="F19" s="4" t="s">
        <v>13</v>
      </c>
      <c r="G19" s="3" t="s">
        <v>14</v>
      </c>
      <c r="H19" s="4" t="s">
        <v>15</v>
      </c>
    </row>
    <row r="20" spans="1:8" ht="31.5" customHeight="1" x14ac:dyDescent="0.25">
      <c r="A20" s="152"/>
      <c r="B20" s="13" t="s">
        <v>109</v>
      </c>
      <c r="C20" s="22" t="s">
        <v>13</v>
      </c>
      <c r="D20" s="16" t="s">
        <v>182</v>
      </c>
      <c r="E20">
        <v>2</v>
      </c>
      <c r="F20" s="5">
        <f>COUNTIF(C26:C28,"SI")</f>
        <v>3</v>
      </c>
      <c r="G20" s="5">
        <f>COUNTIF(C26:C28,"NO")</f>
        <v>0</v>
      </c>
      <c r="H20" s="5">
        <f>COUNTIF(C26:C28,"NA")</f>
        <v>0</v>
      </c>
    </row>
    <row r="21" spans="1:8" ht="31.5" customHeight="1" x14ac:dyDescent="0.25">
      <c r="A21" s="152"/>
      <c r="B21" s="13" t="s">
        <v>110</v>
      </c>
      <c r="C21" s="22" t="s">
        <v>13</v>
      </c>
      <c r="D21" s="16"/>
      <c r="F21" s="154" t="s">
        <v>10</v>
      </c>
      <c r="G21" s="155"/>
      <c r="H21" s="155"/>
    </row>
    <row r="22" spans="1:8" ht="31.5" customHeight="1" x14ac:dyDescent="0.25">
      <c r="A22" s="152"/>
      <c r="B22" s="13" t="s">
        <v>111</v>
      </c>
      <c r="C22" s="22" t="s">
        <v>13</v>
      </c>
      <c r="D22" s="16"/>
      <c r="F22" s="156">
        <f>((F20)/(G20+F20))</f>
        <v>1</v>
      </c>
      <c r="G22" s="156"/>
      <c r="H22" s="156"/>
    </row>
    <row r="23" spans="1:8" ht="31.5" customHeight="1" thickBot="1" x14ac:dyDescent="0.3">
      <c r="A23" s="152"/>
      <c r="B23" s="14" t="s">
        <v>112</v>
      </c>
      <c r="C23" s="23" t="s">
        <v>13</v>
      </c>
      <c r="D23" s="17" t="s">
        <v>183</v>
      </c>
    </row>
    <row r="24" spans="1:8" ht="30.75" customHeight="1" x14ac:dyDescent="0.2">
      <c r="A24" s="151"/>
      <c r="B24" s="26" t="s">
        <v>161</v>
      </c>
      <c r="C24" s="123" t="s">
        <v>12</v>
      </c>
      <c r="D24" s="131" t="s">
        <v>103</v>
      </c>
    </row>
    <row r="25" spans="1:8" ht="30.75" customHeight="1" thickBot="1" x14ac:dyDescent="0.25">
      <c r="A25" s="151"/>
      <c r="B25" s="27" t="s">
        <v>16</v>
      </c>
      <c r="C25" s="124"/>
      <c r="D25" s="132"/>
    </row>
    <row r="26" spans="1:8" ht="30.75" customHeight="1" x14ac:dyDescent="0.25">
      <c r="A26" s="151"/>
      <c r="B26" s="12" t="s">
        <v>113</v>
      </c>
      <c r="C26" s="21" t="s">
        <v>13</v>
      </c>
      <c r="D26" s="15" t="s">
        <v>184</v>
      </c>
      <c r="F26" s="157" t="s">
        <v>12</v>
      </c>
      <c r="G26" s="157"/>
      <c r="H26" s="157"/>
    </row>
    <row r="27" spans="1:8" ht="30.75" customHeight="1" x14ac:dyDescent="0.25">
      <c r="A27" s="151"/>
      <c r="B27" s="13" t="s">
        <v>114</v>
      </c>
      <c r="C27" s="22" t="s">
        <v>13</v>
      </c>
      <c r="D27" s="16"/>
      <c r="F27" s="4" t="s">
        <v>13</v>
      </c>
      <c r="G27" s="3" t="s">
        <v>14</v>
      </c>
      <c r="H27" s="4" t="s">
        <v>15</v>
      </c>
    </row>
    <row r="28" spans="1:8" ht="30.75" customHeight="1" thickBot="1" x14ac:dyDescent="0.3">
      <c r="A28" s="151"/>
      <c r="B28" s="14" t="s">
        <v>115</v>
      </c>
      <c r="C28" s="23" t="s">
        <v>13</v>
      </c>
      <c r="D28" s="17"/>
      <c r="E28">
        <v>3</v>
      </c>
      <c r="F28" s="5">
        <f>COUNTIF(C31:C39,"SI")</f>
        <v>8</v>
      </c>
      <c r="G28" s="5">
        <f>COUNTIF(C31:C39,"NO")</f>
        <v>0</v>
      </c>
      <c r="H28" s="5">
        <f>COUNTIF(C31:C39,"NA")</f>
        <v>1</v>
      </c>
    </row>
    <row r="29" spans="1:8" s="29" customFormat="1" ht="30.75" customHeight="1" x14ac:dyDescent="0.25">
      <c r="A29" s="151"/>
      <c r="B29" s="28" t="s">
        <v>162</v>
      </c>
      <c r="C29" s="123" t="s">
        <v>12</v>
      </c>
      <c r="D29" s="131" t="s">
        <v>103</v>
      </c>
      <c r="F29" s="158" t="s">
        <v>10</v>
      </c>
      <c r="G29" s="159"/>
      <c r="H29" s="159"/>
    </row>
    <row r="30" spans="1:8" s="29" customFormat="1" ht="30.75" customHeight="1" thickBot="1" x14ac:dyDescent="0.3">
      <c r="A30" s="151"/>
      <c r="B30" s="27" t="s">
        <v>16</v>
      </c>
      <c r="C30" s="124"/>
      <c r="D30" s="132"/>
      <c r="F30" s="160">
        <f>((F28)/(G28+F28))</f>
        <v>1</v>
      </c>
      <c r="G30" s="160"/>
      <c r="H30" s="160"/>
    </row>
    <row r="31" spans="1:8" ht="30.75" customHeight="1" x14ac:dyDescent="0.25">
      <c r="A31" s="151"/>
      <c r="B31" s="12" t="s">
        <v>116</v>
      </c>
      <c r="C31" s="21" t="s">
        <v>13</v>
      </c>
      <c r="D31" s="15"/>
    </row>
    <row r="32" spans="1:8" ht="30.75" customHeight="1" x14ac:dyDescent="0.25">
      <c r="A32" s="151"/>
      <c r="B32" s="13" t="s">
        <v>117</v>
      </c>
      <c r="C32" s="22" t="s">
        <v>13</v>
      </c>
      <c r="D32" s="16"/>
    </row>
    <row r="33" spans="1:8" ht="30.75" customHeight="1" x14ac:dyDescent="0.25">
      <c r="A33" s="151"/>
      <c r="B33" s="13" t="s">
        <v>118</v>
      </c>
      <c r="C33" s="22" t="s">
        <v>13</v>
      </c>
      <c r="D33" s="16"/>
    </row>
    <row r="34" spans="1:8" ht="30.75" customHeight="1" x14ac:dyDescent="0.25">
      <c r="A34" s="151"/>
      <c r="B34" s="13" t="s">
        <v>119</v>
      </c>
      <c r="C34" s="22" t="s">
        <v>13</v>
      </c>
      <c r="D34" s="16"/>
    </row>
    <row r="35" spans="1:8" ht="30.75" customHeight="1" x14ac:dyDescent="0.25">
      <c r="A35" s="151"/>
      <c r="B35" s="13" t="s">
        <v>120</v>
      </c>
      <c r="C35" s="22" t="s">
        <v>13</v>
      </c>
      <c r="D35" s="16"/>
    </row>
    <row r="36" spans="1:8" ht="30.75" customHeight="1" x14ac:dyDescent="0.25">
      <c r="A36" s="151"/>
      <c r="B36" s="13" t="s">
        <v>121</v>
      </c>
      <c r="C36" s="22" t="s">
        <v>13</v>
      </c>
      <c r="D36" s="16" t="s">
        <v>185</v>
      </c>
      <c r="F36" s="157" t="s">
        <v>12</v>
      </c>
      <c r="G36" s="157"/>
      <c r="H36" s="157"/>
    </row>
    <row r="37" spans="1:8" ht="30.75" customHeight="1" x14ac:dyDescent="0.25">
      <c r="A37" s="151"/>
      <c r="B37" s="13" t="s">
        <v>122</v>
      </c>
      <c r="C37" s="22" t="s">
        <v>13</v>
      </c>
      <c r="D37" s="16"/>
      <c r="F37" s="4" t="s">
        <v>13</v>
      </c>
      <c r="G37" s="3" t="s">
        <v>14</v>
      </c>
      <c r="H37" s="4" t="s">
        <v>15</v>
      </c>
    </row>
    <row r="38" spans="1:8" ht="30.75" customHeight="1" x14ac:dyDescent="0.25">
      <c r="A38" s="151"/>
      <c r="B38" s="13" t="s">
        <v>123</v>
      </c>
      <c r="C38" s="22" t="s">
        <v>13</v>
      </c>
      <c r="D38" s="16" t="s">
        <v>186</v>
      </c>
      <c r="E38">
        <v>4</v>
      </c>
      <c r="F38" s="5">
        <f>COUNTIF(C42:C47,"SI")</f>
        <v>5</v>
      </c>
      <c r="G38" s="5">
        <f>COUNTIF(C42:C47,"NO")</f>
        <v>1</v>
      </c>
      <c r="H38" s="5">
        <f>COUNTIF(C42:C47,"NA")</f>
        <v>0</v>
      </c>
    </row>
    <row r="39" spans="1:8" ht="30.75" customHeight="1" thickBot="1" x14ac:dyDescent="0.3">
      <c r="A39" s="151"/>
      <c r="B39" s="14" t="s">
        <v>124</v>
      </c>
      <c r="C39" s="23" t="s">
        <v>15</v>
      </c>
      <c r="D39" s="17"/>
      <c r="F39" s="154" t="s">
        <v>10</v>
      </c>
      <c r="G39" s="155"/>
      <c r="H39" s="155"/>
    </row>
    <row r="40" spans="1:8" s="29" customFormat="1" ht="30.75" customHeight="1" x14ac:dyDescent="0.25">
      <c r="A40" s="151"/>
      <c r="B40" s="28" t="s">
        <v>163</v>
      </c>
      <c r="C40" s="123" t="s">
        <v>12</v>
      </c>
      <c r="D40" s="131" t="s">
        <v>103</v>
      </c>
      <c r="F40" s="160">
        <f>((F38)/(G38+F38))</f>
        <v>0.83333333333333337</v>
      </c>
      <c r="G40" s="160"/>
      <c r="H40" s="160"/>
    </row>
    <row r="41" spans="1:8" s="29" customFormat="1" ht="30.75" customHeight="1" thickBot="1" x14ac:dyDescent="0.3">
      <c r="A41" s="151"/>
      <c r="B41" s="27" t="s">
        <v>17</v>
      </c>
      <c r="C41" s="124"/>
      <c r="D41" s="132"/>
    </row>
    <row r="42" spans="1:8" ht="30.75" customHeight="1" x14ac:dyDescent="0.25">
      <c r="A42" s="151"/>
      <c r="B42" s="12" t="s">
        <v>125</v>
      </c>
      <c r="C42" s="21" t="s">
        <v>13</v>
      </c>
      <c r="D42" s="15"/>
    </row>
    <row r="43" spans="1:8" ht="30.75" customHeight="1" x14ac:dyDescent="0.25">
      <c r="A43" s="151"/>
      <c r="B43" s="13" t="s">
        <v>126</v>
      </c>
      <c r="C43" s="22" t="s">
        <v>13</v>
      </c>
      <c r="D43" s="16"/>
    </row>
    <row r="44" spans="1:8" ht="30.75" customHeight="1" x14ac:dyDescent="0.25">
      <c r="A44" s="151"/>
      <c r="B44" s="13" t="s">
        <v>127</v>
      </c>
      <c r="C44" s="22" t="s">
        <v>13</v>
      </c>
      <c r="D44" s="16"/>
      <c r="F44" s="157" t="s">
        <v>12</v>
      </c>
      <c r="G44" s="157"/>
      <c r="H44" s="157"/>
    </row>
    <row r="45" spans="1:8" ht="30.75" customHeight="1" x14ac:dyDescent="0.25">
      <c r="A45" s="151"/>
      <c r="B45" s="13" t="s">
        <v>128</v>
      </c>
      <c r="C45" s="22" t="s">
        <v>13</v>
      </c>
      <c r="D45" s="16"/>
      <c r="F45" s="4" t="s">
        <v>13</v>
      </c>
      <c r="G45" s="3" t="s">
        <v>14</v>
      </c>
      <c r="H45" s="4" t="s">
        <v>15</v>
      </c>
    </row>
    <row r="46" spans="1:8" ht="30.75" customHeight="1" x14ac:dyDescent="0.25">
      <c r="A46" s="151"/>
      <c r="B46" s="13" t="s">
        <v>129</v>
      </c>
      <c r="C46" s="22" t="s">
        <v>13</v>
      </c>
      <c r="D46" s="16" t="s">
        <v>187</v>
      </c>
      <c r="E46">
        <v>5</v>
      </c>
      <c r="F46" s="5">
        <f>COUNTIF(C50:C55,"SI")</f>
        <v>5</v>
      </c>
      <c r="G46" s="5">
        <f>COUNTIF(C50:C55,"NO")</f>
        <v>0</v>
      </c>
      <c r="H46" s="5">
        <f>COUNTIF(C50:C55,"NA")</f>
        <v>1</v>
      </c>
    </row>
    <row r="47" spans="1:8" ht="30.75" customHeight="1" thickBot="1" x14ac:dyDescent="0.3">
      <c r="A47" s="151"/>
      <c r="B47" s="14" t="s">
        <v>130</v>
      </c>
      <c r="C47" s="23" t="s">
        <v>14</v>
      </c>
      <c r="D47" s="17" t="s">
        <v>188</v>
      </c>
      <c r="F47" s="154" t="s">
        <v>10</v>
      </c>
      <c r="G47" s="155"/>
      <c r="H47" s="155"/>
    </row>
    <row r="48" spans="1:8" s="29" customFormat="1" ht="30.75" customHeight="1" x14ac:dyDescent="0.25">
      <c r="A48" s="151"/>
      <c r="B48" s="28" t="s">
        <v>164</v>
      </c>
      <c r="C48" s="123" t="s">
        <v>12</v>
      </c>
      <c r="D48" s="131" t="s">
        <v>103</v>
      </c>
      <c r="F48" s="160">
        <f>((F46)/(G46+F46))</f>
        <v>1</v>
      </c>
      <c r="G48" s="160"/>
      <c r="H48" s="160"/>
    </row>
    <row r="49" spans="1:8" s="29" customFormat="1" ht="30.75" customHeight="1" thickBot="1" x14ac:dyDescent="0.3">
      <c r="A49" s="151"/>
      <c r="B49" s="27" t="s">
        <v>18</v>
      </c>
      <c r="C49" s="124"/>
      <c r="D49" s="132"/>
    </row>
    <row r="50" spans="1:8" ht="30.75" customHeight="1" x14ac:dyDescent="0.25">
      <c r="A50" s="151"/>
      <c r="B50" s="12" t="s">
        <v>131</v>
      </c>
      <c r="C50" s="21" t="s">
        <v>13</v>
      </c>
      <c r="D50" s="15"/>
    </row>
    <row r="51" spans="1:8" ht="30.75" customHeight="1" x14ac:dyDescent="0.25">
      <c r="A51" s="151"/>
      <c r="B51" s="13" t="s">
        <v>132</v>
      </c>
      <c r="C51" s="22" t="s">
        <v>13</v>
      </c>
      <c r="D51" s="16"/>
      <c r="F51" s="157" t="s">
        <v>12</v>
      </c>
      <c r="G51" s="157"/>
      <c r="H51" s="157"/>
    </row>
    <row r="52" spans="1:8" ht="30.75" customHeight="1" x14ac:dyDescent="0.25">
      <c r="A52" s="151"/>
      <c r="B52" s="13" t="s">
        <v>133</v>
      </c>
      <c r="C52" s="22" t="s">
        <v>13</v>
      </c>
      <c r="D52" s="16" t="s">
        <v>189</v>
      </c>
      <c r="F52" s="4" t="s">
        <v>13</v>
      </c>
      <c r="G52" s="3" t="s">
        <v>14</v>
      </c>
      <c r="H52" s="4" t="s">
        <v>15</v>
      </c>
    </row>
    <row r="53" spans="1:8" ht="30.75" customHeight="1" x14ac:dyDescent="0.25">
      <c r="A53" s="151"/>
      <c r="B53" s="13" t="s">
        <v>134</v>
      </c>
      <c r="C53" s="22" t="s">
        <v>13</v>
      </c>
      <c r="D53" s="16"/>
      <c r="E53">
        <v>6</v>
      </c>
      <c r="F53" s="5">
        <f>COUNTIF(C58:C60,"SI")</f>
        <v>2</v>
      </c>
      <c r="G53" s="5">
        <f>COUNTIF(C58:C60,"NO")</f>
        <v>1</v>
      </c>
      <c r="H53" s="5">
        <f>COUNTIF(C58:C60,"NA")</f>
        <v>0</v>
      </c>
    </row>
    <row r="54" spans="1:8" ht="30.75" customHeight="1" x14ac:dyDescent="0.25">
      <c r="A54" s="151"/>
      <c r="B54" s="13" t="s">
        <v>135</v>
      </c>
      <c r="C54" s="22" t="s">
        <v>15</v>
      </c>
      <c r="D54" s="16"/>
      <c r="F54" s="154" t="s">
        <v>10</v>
      </c>
      <c r="G54" s="155"/>
      <c r="H54" s="155"/>
    </row>
    <row r="55" spans="1:8" ht="30.75" customHeight="1" thickBot="1" x14ac:dyDescent="0.3">
      <c r="A55" s="151"/>
      <c r="B55" s="14" t="s">
        <v>136</v>
      </c>
      <c r="C55" s="23" t="s">
        <v>13</v>
      </c>
      <c r="D55" s="17" t="s">
        <v>190</v>
      </c>
      <c r="F55" s="156">
        <f>((F53)/(G53+F53))</f>
        <v>0.66666666666666663</v>
      </c>
      <c r="G55" s="156"/>
      <c r="H55" s="156"/>
    </row>
    <row r="56" spans="1:8" s="29" customFormat="1" ht="30.75" customHeight="1" x14ac:dyDescent="0.25">
      <c r="A56" s="151"/>
      <c r="B56" s="28" t="s">
        <v>165</v>
      </c>
      <c r="C56" s="123" t="s">
        <v>12</v>
      </c>
      <c r="D56" s="131" t="s">
        <v>103</v>
      </c>
    </row>
    <row r="57" spans="1:8" s="29" customFormat="1" ht="30.75" customHeight="1" thickBot="1" x14ac:dyDescent="0.3">
      <c r="A57" s="151"/>
      <c r="B57" s="30" t="s">
        <v>16</v>
      </c>
      <c r="C57" s="124"/>
      <c r="D57" s="132"/>
    </row>
    <row r="58" spans="1:8" ht="30.75" customHeight="1" x14ac:dyDescent="0.25">
      <c r="A58" s="151"/>
      <c r="B58" s="12" t="s">
        <v>137</v>
      </c>
      <c r="C58" s="21" t="s">
        <v>13</v>
      </c>
      <c r="D58" s="15"/>
    </row>
    <row r="59" spans="1:8" ht="30.75" customHeight="1" x14ac:dyDescent="0.25">
      <c r="A59" s="151"/>
      <c r="B59" s="13" t="s">
        <v>138</v>
      </c>
      <c r="C59" s="22" t="s">
        <v>13</v>
      </c>
      <c r="D59" s="16"/>
    </row>
    <row r="60" spans="1:8" ht="30.75" customHeight="1" thickBot="1" x14ac:dyDescent="0.3">
      <c r="A60" s="153"/>
      <c r="B60" s="18" t="s">
        <v>139</v>
      </c>
      <c r="C60" s="22" t="s">
        <v>14</v>
      </c>
      <c r="D60" s="19" t="s">
        <v>191</v>
      </c>
    </row>
    <row r="61" spans="1:8" ht="30.75" customHeight="1" x14ac:dyDescent="0.2">
      <c r="A61" s="118" t="s">
        <v>19</v>
      </c>
      <c r="B61" s="31" t="s">
        <v>166</v>
      </c>
      <c r="C61" s="127" t="s">
        <v>12</v>
      </c>
      <c r="D61" s="125" t="s">
        <v>103</v>
      </c>
    </row>
    <row r="62" spans="1:8" ht="30.75" customHeight="1" thickBot="1" x14ac:dyDescent="0.25">
      <c r="A62" s="119"/>
      <c r="B62" s="32" t="s">
        <v>20</v>
      </c>
      <c r="C62" s="128"/>
      <c r="D62" s="126"/>
    </row>
    <row r="63" spans="1:8" ht="30.75" customHeight="1" x14ac:dyDescent="0.25">
      <c r="A63" s="119"/>
      <c r="B63" s="12" t="s">
        <v>27</v>
      </c>
      <c r="C63" s="21" t="s">
        <v>13</v>
      </c>
      <c r="D63" s="15" t="s">
        <v>192</v>
      </c>
      <c r="F63" s="157" t="s">
        <v>12</v>
      </c>
      <c r="G63" s="157"/>
      <c r="H63" s="157"/>
    </row>
    <row r="64" spans="1:8" ht="30.75" customHeight="1" x14ac:dyDescent="0.25">
      <c r="A64" s="119"/>
      <c r="B64" s="13" t="s">
        <v>28</v>
      </c>
      <c r="C64" s="22" t="s">
        <v>13</v>
      </c>
      <c r="D64" s="16"/>
      <c r="F64" s="4" t="s">
        <v>13</v>
      </c>
      <c r="G64" s="3" t="s">
        <v>14</v>
      </c>
      <c r="H64" s="4" t="s">
        <v>15</v>
      </c>
    </row>
    <row r="65" spans="1:8" ht="30.75" customHeight="1" x14ac:dyDescent="0.25">
      <c r="A65" s="119"/>
      <c r="B65" s="13" t="s">
        <v>140</v>
      </c>
      <c r="C65" s="22" t="s">
        <v>13</v>
      </c>
      <c r="D65" s="16"/>
      <c r="E65">
        <v>1</v>
      </c>
      <c r="F65" s="5">
        <f>COUNTIF(C63:C100,"SI")</f>
        <v>32</v>
      </c>
      <c r="G65" s="5">
        <f>COUNTIF(C63:C100,"NO")</f>
        <v>3</v>
      </c>
      <c r="H65" s="5">
        <f>COUNTIF(C63:C100,"NA")</f>
        <v>3</v>
      </c>
    </row>
    <row r="66" spans="1:8" ht="30.75" customHeight="1" x14ac:dyDescent="0.25">
      <c r="A66" s="119"/>
      <c r="B66" s="13" t="s">
        <v>141</v>
      </c>
      <c r="C66" s="22" t="s">
        <v>13</v>
      </c>
      <c r="D66" s="16" t="s">
        <v>193</v>
      </c>
      <c r="F66" s="154" t="s">
        <v>10</v>
      </c>
      <c r="G66" s="155"/>
      <c r="H66" s="155"/>
    </row>
    <row r="67" spans="1:8" ht="30.75" customHeight="1" x14ac:dyDescent="0.25">
      <c r="A67" s="119"/>
      <c r="B67" s="13" t="s">
        <v>142</v>
      </c>
      <c r="C67" s="22" t="s">
        <v>13</v>
      </c>
      <c r="D67" s="16"/>
      <c r="F67" s="156">
        <f>((F65)/(G65+F65))</f>
        <v>0.91428571428571426</v>
      </c>
      <c r="G67" s="156"/>
      <c r="H67" s="156"/>
    </row>
    <row r="68" spans="1:8" ht="30.75" customHeight="1" x14ac:dyDescent="0.25">
      <c r="A68" s="119"/>
      <c r="B68" s="13" t="s">
        <v>143</v>
      </c>
      <c r="C68" s="22" t="s">
        <v>13</v>
      </c>
      <c r="D68" s="16"/>
    </row>
    <row r="69" spans="1:8" ht="30.75" customHeight="1" x14ac:dyDescent="0.25">
      <c r="A69" s="119"/>
      <c r="B69" s="13" t="s">
        <v>144</v>
      </c>
      <c r="C69" s="22" t="s">
        <v>13</v>
      </c>
      <c r="D69" s="16"/>
    </row>
    <row r="70" spans="1:8" ht="30.75" customHeight="1" x14ac:dyDescent="0.25">
      <c r="A70" s="119"/>
      <c r="B70" s="13" t="s">
        <v>29</v>
      </c>
      <c r="C70" s="22" t="s">
        <v>13</v>
      </c>
      <c r="D70" s="16"/>
    </row>
    <row r="71" spans="1:8" ht="30.75" customHeight="1" x14ac:dyDescent="0.25">
      <c r="A71" s="119"/>
      <c r="B71" s="20" t="s">
        <v>145</v>
      </c>
      <c r="C71" s="22" t="s">
        <v>13</v>
      </c>
      <c r="D71" s="16"/>
    </row>
    <row r="72" spans="1:8" ht="30.75" customHeight="1" x14ac:dyDescent="0.25">
      <c r="A72" s="119"/>
      <c r="B72" s="20" t="s">
        <v>178</v>
      </c>
      <c r="C72" s="22" t="s">
        <v>13</v>
      </c>
      <c r="D72" s="16"/>
    </row>
    <row r="73" spans="1:8" ht="30.75" customHeight="1" x14ac:dyDescent="0.25">
      <c r="A73" s="119"/>
      <c r="B73" s="13" t="s">
        <v>146</v>
      </c>
      <c r="C73" s="22" t="s">
        <v>13</v>
      </c>
      <c r="D73" s="16" t="s">
        <v>194</v>
      </c>
    </row>
    <row r="74" spans="1:8" ht="30.75" customHeight="1" x14ac:dyDescent="0.25">
      <c r="A74" s="119"/>
      <c r="B74" s="13" t="s">
        <v>30</v>
      </c>
      <c r="C74" s="22" t="s">
        <v>13</v>
      </c>
      <c r="D74" s="16"/>
    </row>
    <row r="75" spans="1:8" ht="30.75" customHeight="1" x14ac:dyDescent="0.25">
      <c r="A75" s="119"/>
      <c r="B75" s="20" t="s">
        <v>147</v>
      </c>
      <c r="C75" s="22" t="s">
        <v>13</v>
      </c>
      <c r="D75" s="16"/>
    </row>
    <row r="76" spans="1:8" ht="30.75" customHeight="1" x14ac:dyDescent="0.25">
      <c r="A76" s="119"/>
      <c r="B76" s="20" t="s">
        <v>148</v>
      </c>
      <c r="C76" s="22" t="s">
        <v>13</v>
      </c>
      <c r="D76" s="16" t="s">
        <v>195</v>
      </c>
    </row>
    <row r="77" spans="1:8" ht="30.75" customHeight="1" x14ac:dyDescent="0.25">
      <c r="A77" s="119"/>
      <c r="B77" s="20" t="s">
        <v>31</v>
      </c>
      <c r="C77" s="22" t="s">
        <v>14</v>
      </c>
      <c r="D77" s="16"/>
    </row>
    <row r="78" spans="1:8" ht="30.75" customHeight="1" x14ac:dyDescent="0.25">
      <c r="A78" s="119"/>
      <c r="B78" s="20" t="s">
        <v>32</v>
      </c>
      <c r="C78" s="22" t="s">
        <v>13</v>
      </c>
      <c r="D78" s="16"/>
    </row>
    <row r="79" spans="1:8" ht="30.75" customHeight="1" x14ac:dyDescent="0.25">
      <c r="A79" s="119"/>
      <c r="B79" s="20" t="s">
        <v>149</v>
      </c>
      <c r="C79" s="22" t="s">
        <v>13</v>
      </c>
      <c r="D79" s="16"/>
      <c r="F79" s="6"/>
      <c r="G79" s="6"/>
      <c r="H79" s="6"/>
    </row>
    <row r="80" spans="1:8" ht="30.75" customHeight="1" x14ac:dyDescent="0.25">
      <c r="A80" s="119"/>
      <c r="B80" s="20" t="s">
        <v>150</v>
      </c>
      <c r="C80" s="22" t="s">
        <v>13</v>
      </c>
      <c r="D80" s="16" t="s">
        <v>198</v>
      </c>
      <c r="F80" s="6"/>
      <c r="G80" s="6"/>
      <c r="H80" s="6"/>
    </row>
    <row r="81" spans="1:4" ht="30.75" customHeight="1" x14ac:dyDescent="0.25">
      <c r="A81" s="119"/>
      <c r="B81" s="20" t="s">
        <v>151</v>
      </c>
      <c r="C81" s="22" t="s">
        <v>15</v>
      </c>
      <c r="D81" s="16" t="s">
        <v>197</v>
      </c>
    </row>
    <row r="82" spans="1:4" ht="30.75" customHeight="1" x14ac:dyDescent="0.25">
      <c r="A82" s="119"/>
      <c r="B82" s="20" t="s">
        <v>152</v>
      </c>
      <c r="C82" s="22" t="s">
        <v>13</v>
      </c>
      <c r="D82" s="16"/>
    </row>
    <row r="83" spans="1:4" ht="30.75" customHeight="1" x14ac:dyDescent="0.25">
      <c r="A83" s="119"/>
      <c r="B83" s="20" t="s">
        <v>153</v>
      </c>
      <c r="C83" s="22" t="s">
        <v>13</v>
      </c>
      <c r="D83" s="16" t="s">
        <v>199</v>
      </c>
    </row>
    <row r="84" spans="1:4" ht="30.75" customHeight="1" x14ac:dyDescent="0.25">
      <c r="A84" s="119"/>
      <c r="B84" s="13" t="s">
        <v>0</v>
      </c>
      <c r="C84" s="22" t="s">
        <v>13</v>
      </c>
      <c r="D84" s="16" t="s">
        <v>199</v>
      </c>
    </row>
    <row r="85" spans="1:4" ht="30.75" customHeight="1" x14ac:dyDescent="0.25">
      <c r="A85" s="119"/>
      <c r="B85" s="13" t="s">
        <v>1</v>
      </c>
      <c r="C85" s="22" t="s">
        <v>13</v>
      </c>
      <c r="D85" s="16" t="s">
        <v>199</v>
      </c>
    </row>
    <row r="86" spans="1:4" ht="30.75" customHeight="1" x14ac:dyDescent="0.25">
      <c r="A86" s="119"/>
      <c r="B86" s="13" t="s">
        <v>2</v>
      </c>
      <c r="C86" s="22" t="s">
        <v>13</v>
      </c>
      <c r="D86" s="16" t="s">
        <v>200</v>
      </c>
    </row>
    <row r="87" spans="1:4" ht="30.75" customHeight="1" x14ac:dyDescent="0.25">
      <c r="A87" s="119"/>
      <c r="B87" s="13" t="s">
        <v>3</v>
      </c>
      <c r="C87" s="22" t="s">
        <v>13</v>
      </c>
      <c r="D87" s="16"/>
    </row>
    <row r="88" spans="1:4" ht="30.75" customHeight="1" x14ac:dyDescent="0.25">
      <c r="A88" s="119"/>
      <c r="B88" s="13" t="s">
        <v>4</v>
      </c>
      <c r="C88" s="22" t="s">
        <v>13</v>
      </c>
      <c r="D88" s="16" t="s">
        <v>201</v>
      </c>
    </row>
    <row r="89" spans="1:4" ht="30.75" customHeight="1" x14ac:dyDescent="0.25">
      <c r="A89" s="119"/>
      <c r="B89" s="13" t="s">
        <v>5</v>
      </c>
      <c r="C89" s="22" t="s">
        <v>15</v>
      </c>
      <c r="D89" s="16" t="s">
        <v>202</v>
      </c>
    </row>
    <row r="90" spans="1:4" ht="30.75" customHeight="1" x14ac:dyDescent="0.25">
      <c r="A90" s="119"/>
      <c r="B90" s="13" t="s">
        <v>6</v>
      </c>
      <c r="C90" s="22" t="s">
        <v>14</v>
      </c>
      <c r="D90" s="16" t="s">
        <v>203</v>
      </c>
    </row>
    <row r="91" spans="1:4" ht="30.75" customHeight="1" x14ac:dyDescent="0.25">
      <c r="A91" s="119"/>
      <c r="B91" s="13" t="s">
        <v>7</v>
      </c>
      <c r="C91" s="22" t="s">
        <v>14</v>
      </c>
      <c r="D91" s="16" t="s">
        <v>203</v>
      </c>
    </row>
    <row r="92" spans="1:4" ht="30.75" customHeight="1" x14ac:dyDescent="0.25">
      <c r="A92" s="119"/>
      <c r="B92" s="13" t="s">
        <v>8</v>
      </c>
      <c r="C92" s="22" t="s">
        <v>13</v>
      </c>
      <c r="D92" s="16"/>
    </row>
    <row r="93" spans="1:4" ht="30.75" customHeight="1" x14ac:dyDescent="0.25">
      <c r="A93" s="119"/>
      <c r="B93" s="13" t="s">
        <v>9</v>
      </c>
      <c r="C93" s="22" t="s">
        <v>15</v>
      </c>
      <c r="D93" s="16"/>
    </row>
    <row r="94" spans="1:4" ht="30.75" customHeight="1" x14ac:dyDescent="0.25">
      <c r="A94" s="119"/>
      <c r="B94" s="13" t="s">
        <v>34</v>
      </c>
      <c r="C94" s="22" t="s">
        <v>13</v>
      </c>
      <c r="D94" s="16"/>
    </row>
    <row r="95" spans="1:4" ht="30.75" customHeight="1" x14ac:dyDescent="0.25">
      <c r="A95" s="119"/>
      <c r="B95" s="13" t="s">
        <v>33</v>
      </c>
      <c r="C95" s="22" t="s">
        <v>13</v>
      </c>
      <c r="D95" s="16"/>
    </row>
    <row r="96" spans="1:4" ht="30.75" customHeight="1" x14ac:dyDescent="0.25">
      <c r="A96" s="119"/>
      <c r="B96" s="13" t="s">
        <v>35</v>
      </c>
      <c r="C96" s="22" t="s">
        <v>13</v>
      </c>
      <c r="D96" s="16"/>
    </row>
    <row r="97" spans="1:8" ht="30.75" customHeight="1" x14ac:dyDescent="0.25">
      <c r="A97" s="119"/>
      <c r="B97" s="13" t="s">
        <v>36</v>
      </c>
      <c r="C97" s="22" t="s">
        <v>13</v>
      </c>
      <c r="D97" s="16"/>
    </row>
    <row r="98" spans="1:8" ht="30.75" customHeight="1" x14ac:dyDescent="0.25">
      <c r="A98" s="119"/>
      <c r="B98" s="13" t="s">
        <v>37</v>
      </c>
      <c r="C98" s="22" t="s">
        <v>13</v>
      </c>
      <c r="D98" s="16"/>
    </row>
    <row r="99" spans="1:8" ht="30.75" customHeight="1" x14ac:dyDescent="0.25">
      <c r="A99" s="119"/>
      <c r="B99" s="13" t="s">
        <v>38</v>
      </c>
      <c r="C99" s="22" t="s">
        <v>13</v>
      </c>
      <c r="D99" s="16"/>
    </row>
    <row r="100" spans="1:8" ht="30.75" customHeight="1" thickBot="1" x14ac:dyDescent="0.3">
      <c r="A100" s="119"/>
      <c r="B100" s="14" t="s">
        <v>39</v>
      </c>
      <c r="C100" s="22" t="s">
        <v>13</v>
      </c>
      <c r="D100" s="17"/>
    </row>
    <row r="101" spans="1:8" s="29" customFormat="1" ht="30.75" customHeight="1" x14ac:dyDescent="0.25">
      <c r="A101" s="119"/>
      <c r="B101" s="31" t="s">
        <v>167</v>
      </c>
      <c r="C101" s="127" t="s">
        <v>12</v>
      </c>
      <c r="D101" s="125" t="s">
        <v>103</v>
      </c>
    </row>
    <row r="102" spans="1:8" s="29" customFormat="1" ht="30.75" customHeight="1" thickBot="1" x14ac:dyDescent="0.3">
      <c r="A102" s="119"/>
      <c r="B102" s="32" t="s">
        <v>16</v>
      </c>
      <c r="C102" s="128"/>
      <c r="D102" s="126"/>
      <c r="F102" s="161" t="s">
        <v>12</v>
      </c>
      <c r="G102" s="161"/>
      <c r="H102" s="161"/>
    </row>
    <row r="103" spans="1:8" ht="30.75" customHeight="1" x14ac:dyDescent="0.25">
      <c r="A103" s="119"/>
      <c r="B103" s="12" t="s">
        <v>40</v>
      </c>
      <c r="C103" s="21" t="s">
        <v>14</v>
      </c>
      <c r="D103" s="16" t="s">
        <v>203</v>
      </c>
      <c r="E103">
        <v>2</v>
      </c>
      <c r="F103" s="4" t="s">
        <v>13</v>
      </c>
      <c r="G103" s="3" t="s">
        <v>14</v>
      </c>
      <c r="H103" s="4" t="s">
        <v>15</v>
      </c>
    </row>
    <row r="104" spans="1:8" ht="30.75" customHeight="1" x14ac:dyDescent="0.25">
      <c r="A104" s="119"/>
      <c r="B104" s="13" t="s">
        <v>41</v>
      </c>
      <c r="C104" s="22" t="s">
        <v>14</v>
      </c>
      <c r="D104" s="16" t="s">
        <v>203</v>
      </c>
      <c r="F104" s="5">
        <f>COUNTIF(C103:C118,"SI")</f>
        <v>4</v>
      </c>
      <c r="G104" s="5">
        <f>COUNTIF(C103:C118,"NO")</f>
        <v>11</v>
      </c>
      <c r="H104" s="5">
        <f>COUNTIF(C103:C118,"NA")</f>
        <v>1</v>
      </c>
    </row>
    <row r="105" spans="1:8" ht="30.75" customHeight="1" x14ac:dyDescent="0.25">
      <c r="A105" s="119"/>
      <c r="B105" s="13" t="s">
        <v>42</v>
      </c>
      <c r="C105" s="22" t="s">
        <v>13</v>
      </c>
      <c r="D105" s="16" t="s">
        <v>201</v>
      </c>
      <c r="F105" s="154" t="s">
        <v>10</v>
      </c>
      <c r="G105" s="155"/>
      <c r="H105" s="155"/>
    </row>
    <row r="106" spans="1:8" ht="30.75" customHeight="1" x14ac:dyDescent="0.25">
      <c r="A106" s="119"/>
      <c r="B106" s="13" t="s">
        <v>43</v>
      </c>
      <c r="C106" s="22" t="s">
        <v>14</v>
      </c>
      <c r="D106" s="16" t="s">
        <v>204</v>
      </c>
      <c r="F106" s="162">
        <f>((F104)/(G104+F104))</f>
        <v>0.26666666666666666</v>
      </c>
      <c r="G106" s="163"/>
      <c r="H106" s="164"/>
    </row>
    <row r="107" spans="1:8" ht="30.75" customHeight="1" x14ac:dyDescent="0.25">
      <c r="A107" s="119"/>
      <c r="B107" s="13" t="s">
        <v>44</v>
      </c>
      <c r="C107" s="22" t="s">
        <v>14</v>
      </c>
      <c r="D107" s="16" t="s">
        <v>205</v>
      </c>
    </row>
    <row r="108" spans="1:8" ht="30.75" customHeight="1" x14ac:dyDescent="0.25">
      <c r="A108" s="119"/>
      <c r="B108" s="13" t="s">
        <v>45</v>
      </c>
      <c r="C108" s="22" t="s">
        <v>14</v>
      </c>
      <c r="D108" s="16" t="s">
        <v>206</v>
      </c>
    </row>
    <row r="109" spans="1:8" ht="30.75" customHeight="1" x14ac:dyDescent="0.25">
      <c r="A109" s="119"/>
      <c r="B109" s="13" t="s">
        <v>46</v>
      </c>
      <c r="C109" s="22" t="s">
        <v>14</v>
      </c>
      <c r="D109" s="16" t="s">
        <v>191</v>
      </c>
    </row>
    <row r="110" spans="1:8" ht="30.75" customHeight="1" x14ac:dyDescent="0.25">
      <c r="A110" s="119"/>
      <c r="B110" s="13" t="s">
        <v>47</v>
      </c>
      <c r="C110" s="22" t="s">
        <v>14</v>
      </c>
      <c r="D110" s="16" t="s">
        <v>196</v>
      </c>
    </row>
    <row r="111" spans="1:8" ht="30.75" customHeight="1" x14ac:dyDescent="0.25">
      <c r="A111" s="119"/>
      <c r="B111" s="13" t="s">
        <v>48</v>
      </c>
      <c r="C111" s="22" t="s">
        <v>14</v>
      </c>
      <c r="D111" s="16" t="s">
        <v>207</v>
      </c>
    </row>
    <row r="112" spans="1:8" ht="30.75" customHeight="1" x14ac:dyDescent="0.25">
      <c r="A112" s="119"/>
      <c r="B112" s="13" t="s">
        <v>49</v>
      </c>
      <c r="C112" s="22" t="s">
        <v>14</v>
      </c>
      <c r="D112" s="16"/>
    </row>
    <row r="113" spans="1:8" ht="30.75" customHeight="1" x14ac:dyDescent="0.25">
      <c r="A113" s="119"/>
      <c r="B113" s="13" t="s">
        <v>50</v>
      </c>
      <c r="C113" s="22" t="s">
        <v>13</v>
      </c>
      <c r="D113" s="16"/>
    </row>
    <row r="114" spans="1:8" ht="30.75" customHeight="1" x14ac:dyDescent="0.25">
      <c r="A114" s="119"/>
      <c r="B114" s="13" t="s">
        <v>51</v>
      </c>
      <c r="C114" s="22" t="s">
        <v>13</v>
      </c>
      <c r="D114" s="16"/>
    </row>
    <row r="115" spans="1:8" ht="30.75" customHeight="1" x14ac:dyDescent="0.25">
      <c r="A115" s="119"/>
      <c r="B115" s="13" t="s">
        <v>52</v>
      </c>
      <c r="C115" s="22" t="s">
        <v>14</v>
      </c>
      <c r="D115" s="16"/>
    </row>
    <row r="116" spans="1:8" ht="30.75" customHeight="1" x14ac:dyDescent="0.25">
      <c r="A116" s="119"/>
      <c r="B116" s="13" t="s">
        <v>53</v>
      </c>
      <c r="C116" s="22" t="s">
        <v>14</v>
      </c>
      <c r="D116" s="16" t="s">
        <v>208</v>
      </c>
    </row>
    <row r="117" spans="1:8" ht="30.75" customHeight="1" x14ac:dyDescent="0.25">
      <c r="A117" s="119"/>
      <c r="B117" s="13" t="s">
        <v>54</v>
      </c>
      <c r="C117" s="22" t="s">
        <v>13</v>
      </c>
      <c r="D117" s="16"/>
    </row>
    <row r="118" spans="1:8" ht="30.75" customHeight="1" thickBot="1" x14ac:dyDescent="0.3">
      <c r="A118" s="119"/>
      <c r="B118" s="14" t="s">
        <v>55</v>
      </c>
      <c r="C118" s="23" t="s">
        <v>15</v>
      </c>
      <c r="D118" s="17"/>
    </row>
    <row r="119" spans="1:8" s="29" customFormat="1" ht="30" customHeight="1" x14ac:dyDescent="0.25">
      <c r="A119" s="119"/>
      <c r="B119" s="31" t="s">
        <v>168</v>
      </c>
      <c r="C119" s="127" t="s">
        <v>12</v>
      </c>
      <c r="D119" s="125" t="s">
        <v>103</v>
      </c>
    </row>
    <row r="120" spans="1:8" s="29" customFormat="1" ht="36.75" thickBot="1" x14ac:dyDescent="0.3">
      <c r="A120" s="119"/>
      <c r="B120" s="32" t="s">
        <v>21</v>
      </c>
      <c r="C120" s="128"/>
      <c r="D120" s="126"/>
      <c r="F120" s="161" t="s">
        <v>12</v>
      </c>
      <c r="G120" s="161"/>
      <c r="H120" s="161"/>
    </row>
    <row r="121" spans="1:8" ht="31.5" customHeight="1" x14ac:dyDescent="0.25">
      <c r="A121" s="119"/>
      <c r="B121" s="12" t="s">
        <v>56</v>
      </c>
      <c r="C121" s="22" t="s">
        <v>13</v>
      </c>
      <c r="D121" s="15" t="s">
        <v>209</v>
      </c>
      <c r="F121" s="4" t="s">
        <v>13</v>
      </c>
      <c r="G121" s="3" t="s">
        <v>14</v>
      </c>
      <c r="H121" s="4" t="s">
        <v>15</v>
      </c>
    </row>
    <row r="122" spans="1:8" ht="31.5" customHeight="1" thickBot="1" x14ac:dyDescent="0.3">
      <c r="A122" s="119"/>
      <c r="B122" s="13" t="s">
        <v>57</v>
      </c>
      <c r="C122" s="22" t="s">
        <v>13</v>
      </c>
      <c r="D122" s="16"/>
      <c r="E122">
        <v>3</v>
      </c>
      <c r="F122" s="5">
        <f>COUNTIF(C121:C125,"SI")</f>
        <v>4</v>
      </c>
      <c r="G122" s="5">
        <f>COUNTIF(C121:C125,"NO")</f>
        <v>1</v>
      </c>
      <c r="H122" s="5">
        <f>COUNTIF(C121:C125,"NA")</f>
        <v>0</v>
      </c>
    </row>
    <row r="123" spans="1:8" ht="31.5" customHeight="1" x14ac:dyDescent="0.25">
      <c r="A123" s="119"/>
      <c r="B123" s="13" t="s">
        <v>58</v>
      </c>
      <c r="C123" s="22" t="s">
        <v>13</v>
      </c>
      <c r="D123" s="15" t="s">
        <v>209</v>
      </c>
      <c r="F123" s="154" t="s">
        <v>10</v>
      </c>
      <c r="G123" s="155"/>
      <c r="H123" s="155"/>
    </row>
    <row r="124" spans="1:8" ht="31.5" customHeight="1" x14ac:dyDescent="0.25">
      <c r="A124" s="119"/>
      <c r="B124" s="13" t="s">
        <v>59</v>
      </c>
      <c r="C124" s="22" t="s">
        <v>14</v>
      </c>
      <c r="D124" s="16" t="s">
        <v>210</v>
      </c>
      <c r="F124" s="156">
        <f>((F122)/(G122+F122))</f>
        <v>0.8</v>
      </c>
      <c r="G124" s="156"/>
      <c r="H124" s="156"/>
    </row>
    <row r="125" spans="1:8" ht="31.5" customHeight="1" thickBot="1" x14ac:dyDescent="0.3">
      <c r="A125" s="119"/>
      <c r="B125" s="14" t="s">
        <v>60</v>
      </c>
      <c r="C125" s="22" t="s">
        <v>13</v>
      </c>
      <c r="D125" s="17"/>
    </row>
    <row r="126" spans="1:8" s="29" customFormat="1" ht="30.75" customHeight="1" x14ac:dyDescent="0.25">
      <c r="A126" s="119"/>
      <c r="B126" s="31" t="s">
        <v>169</v>
      </c>
      <c r="C126" s="127" t="s">
        <v>12</v>
      </c>
      <c r="D126" s="125" t="s">
        <v>103</v>
      </c>
    </row>
    <row r="127" spans="1:8" s="29" customFormat="1" ht="30.75" customHeight="1" thickBot="1" x14ac:dyDescent="0.3">
      <c r="A127" s="119"/>
      <c r="B127" s="33"/>
      <c r="C127" s="128"/>
      <c r="D127" s="126"/>
      <c r="F127" s="158" t="s">
        <v>12</v>
      </c>
      <c r="G127" s="159"/>
      <c r="H127" s="159"/>
    </row>
    <row r="128" spans="1:8" ht="31.5" customHeight="1" thickBot="1" x14ac:dyDescent="0.3">
      <c r="A128" s="119"/>
      <c r="B128" s="12" t="s">
        <v>61</v>
      </c>
      <c r="C128" s="22" t="s">
        <v>14</v>
      </c>
      <c r="D128" s="15" t="s">
        <v>211</v>
      </c>
      <c r="F128" s="4" t="s">
        <v>13</v>
      </c>
      <c r="G128" s="3" t="s">
        <v>14</v>
      </c>
      <c r="H128" s="4" t="s">
        <v>15</v>
      </c>
    </row>
    <row r="129" spans="1:10" ht="31.5" customHeight="1" thickBot="1" x14ac:dyDescent="0.3">
      <c r="A129" s="119"/>
      <c r="B129" s="13" t="s">
        <v>62</v>
      </c>
      <c r="C129" s="22" t="s">
        <v>14</v>
      </c>
      <c r="D129" s="15" t="s">
        <v>211</v>
      </c>
      <c r="E129">
        <v>4</v>
      </c>
      <c r="F129" s="5">
        <f>COUNTIF(C128:C131,"SI")</f>
        <v>0</v>
      </c>
      <c r="G129" s="5">
        <f>COUNTIF(C128:C131,"NO")</f>
        <v>4</v>
      </c>
      <c r="H129" s="5">
        <f>COUNTIF(C128:C131,"NA")</f>
        <v>0</v>
      </c>
    </row>
    <row r="130" spans="1:10" ht="31.5" customHeight="1" thickBot="1" x14ac:dyDescent="0.3">
      <c r="A130" s="119"/>
      <c r="B130" s="13" t="s">
        <v>63</v>
      </c>
      <c r="C130" s="22" t="s">
        <v>14</v>
      </c>
      <c r="D130" s="15" t="s">
        <v>211</v>
      </c>
      <c r="F130" s="154" t="s">
        <v>10</v>
      </c>
      <c r="G130" s="155"/>
      <c r="H130" s="155"/>
    </row>
    <row r="131" spans="1:10" ht="31.5" customHeight="1" thickBot="1" x14ac:dyDescent="0.3">
      <c r="A131" s="119"/>
      <c r="B131" s="14" t="s">
        <v>64</v>
      </c>
      <c r="C131" s="22" t="s">
        <v>14</v>
      </c>
      <c r="D131" s="15" t="s">
        <v>211</v>
      </c>
      <c r="F131" s="156">
        <f>((F129)/(G129+F129))</f>
        <v>0</v>
      </c>
      <c r="G131" s="156"/>
      <c r="H131" s="156"/>
    </row>
    <row r="132" spans="1:10" s="29" customFormat="1" ht="30.75" customHeight="1" x14ac:dyDescent="0.25">
      <c r="A132" s="119"/>
      <c r="B132" s="31" t="s">
        <v>170</v>
      </c>
      <c r="C132" s="127" t="s">
        <v>12</v>
      </c>
      <c r="D132" s="125" t="s">
        <v>103</v>
      </c>
    </row>
    <row r="133" spans="1:10" s="29" customFormat="1" ht="30.75" customHeight="1" thickBot="1" x14ac:dyDescent="0.3">
      <c r="A133" s="119"/>
      <c r="B133" s="32" t="s">
        <v>22</v>
      </c>
      <c r="C133" s="128"/>
      <c r="D133" s="126"/>
    </row>
    <row r="134" spans="1:10" ht="30.75" customHeight="1" x14ac:dyDescent="0.25">
      <c r="A134" s="119"/>
      <c r="B134" s="12" t="s">
        <v>65</v>
      </c>
      <c r="C134" s="22" t="s">
        <v>14</v>
      </c>
      <c r="D134" s="15"/>
    </row>
    <row r="135" spans="1:10" ht="30.75" customHeight="1" x14ac:dyDescent="0.25">
      <c r="A135" s="119"/>
      <c r="B135" s="13" t="s">
        <v>66</v>
      </c>
      <c r="C135" s="22" t="s">
        <v>14</v>
      </c>
      <c r="D135" s="16"/>
      <c r="E135">
        <v>5</v>
      </c>
      <c r="F135" s="154" t="s">
        <v>12</v>
      </c>
      <c r="G135" s="155"/>
      <c r="H135" s="155"/>
    </row>
    <row r="136" spans="1:10" ht="30.75" customHeight="1" x14ac:dyDescent="0.25">
      <c r="A136" s="119"/>
      <c r="B136" s="13" t="s">
        <v>67</v>
      </c>
      <c r="C136" s="22" t="s">
        <v>14</v>
      </c>
      <c r="D136" s="16"/>
      <c r="F136" s="4" t="s">
        <v>13</v>
      </c>
      <c r="G136" s="3" t="s">
        <v>14</v>
      </c>
      <c r="H136" s="4" t="s">
        <v>15</v>
      </c>
    </row>
    <row r="137" spans="1:10" ht="30.75" customHeight="1" x14ac:dyDescent="0.25">
      <c r="A137" s="119"/>
      <c r="B137" s="13" t="s">
        <v>68</v>
      </c>
      <c r="C137" s="22" t="s">
        <v>14</v>
      </c>
      <c r="D137" s="16"/>
      <c r="E137" s="1"/>
      <c r="F137" s="5">
        <f>COUNTIF(C134:C139,"SI")</f>
        <v>1</v>
      </c>
      <c r="G137" s="5">
        <f>COUNTIF(C134:C139,"NO")</f>
        <v>5</v>
      </c>
      <c r="H137" s="5">
        <f>COUNTIF(C134:C139,"NA")</f>
        <v>0</v>
      </c>
      <c r="I137" s="1"/>
      <c r="J137" s="1"/>
    </row>
    <row r="138" spans="1:10" ht="30.75" customHeight="1" x14ac:dyDescent="0.25">
      <c r="A138" s="119"/>
      <c r="B138" s="13" t="s">
        <v>69</v>
      </c>
      <c r="C138" s="22" t="s">
        <v>13</v>
      </c>
      <c r="D138" s="16" t="s">
        <v>212</v>
      </c>
      <c r="E138" s="2"/>
      <c r="F138" s="154" t="s">
        <v>10</v>
      </c>
      <c r="G138" s="155"/>
      <c r="H138" s="155"/>
      <c r="I138" s="2"/>
      <c r="J138" s="2"/>
    </row>
    <row r="139" spans="1:10" ht="30.75" customHeight="1" thickBot="1" x14ac:dyDescent="0.3">
      <c r="A139" s="119"/>
      <c r="B139" s="14" t="s">
        <v>70</v>
      </c>
      <c r="C139" s="22" t="s">
        <v>14</v>
      </c>
      <c r="D139" s="17"/>
      <c r="E139" s="2"/>
      <c r="F139" s="156">
        <f>((F137)/(G137+F137))</f>
        <v>0.16666666666666666</v>
      </c>
      <c r="G139" s="156"/>
      <c r="H139" s="156"/>
      <c r="I139" s="2"/>
      <c r="J139" s="2"/>
    </row>
    <row r="140" spans="1:10" s="29" customFormat="1" ht="30.75" customHeight="1" x14ac:dyDescent="0.25">
      <c r="A140" s="119"/>
      <c r="B140" s="31" t="s">
        <v>171</v>
      </c>
      <c r="C140" s="127" t="s">
        <v>12</v>
      </c>
      <c r="D140" s="125" t="s">
        <v>103</v>
      </c>
      <c r="E140" s="34"/>
      <c r="I140" s="34"/>
      <c r="J140" s="34"/>
    </row>
    <row r="141" spans="1:10" s="29" customFormat="1" ht="54.75" thickBot="1" x14ac:dyDescent="0.3">
      <c r="A141" s="119"/>
      <c r="B141" s="32" t="s">
        <v>23</v>
      </c>
      <c r="C141" s="128"/>
      <c r="D141" s="126"/>
      <c r="E141" s="34"/>
      <c r="F141" s="158" t="s">
        <v>12</v>
      </c>
      <c r="G141" s="159"/>
      <c r="H141" s="159"/>
      <c r="I141" s="34"/>
      <c r="J141" s="34"/>
    </row>
    <row r="142" spans="1:10" ht="30.75" customHeight="1" x14ac:dyDescent="0.25">
      <c r="A142" s="119"/>
      <c r="B142" s="12" t="s">
        <v>71</v>
      </c>
      <c r="C142" s="22" t="s">
        <v>13</v>
      </c>
      <c r="D142" s="15"/>
      <c r="E142">
        <v>6</v>
      </c>
      <c r="F142" s="4" t="s">
        <v>13</v>
      </c>
      <c r="G142" s="3" t="s">
        <v>14</v>
      </c>
      <c r="H142" s="4" t="s">
        <v>15</v>
      </c>
    </row>
    <row r="143" spans="1:10" ht="30.75" customHeight="1" x14ac:dyDescent="0.25">
      <c r="A143" s="119"/>
      <c r="B143" s="13" t="s">
        <v>72</v>
      </c>
      <c r="C143" s="22" t="s">
        <v>13</v>
      </c>
      <c r="D143" s="16"/>
      <c r="F143" s="5">
        <f>COUNTIF(C142:C145,"SI")</f>
        <v>2</v>
      </c>
      <c r="G143" s="5">
        <f>COUNTIF(C142:C145,"NO")</f>
        <v>2</v>
      </c>
      <c r="H143" s="5">
        <f>COUNTIF(C142:C145,"NA")</f>
        <v>0</v>
      </c>
    </row>
    <row r="144" spans="1:10" ht="30.75" customHeight="1" x14ac:dyDescent="0.25">
      <c r="A144" s="119"/>
      <c r="B144" s="13" t="s">
        <v>73</v>
      </c>
      <c r="C144" s="22" t="s">
        <v>14</v>
      </c>
      <c r="D144" s="16" t="s">
        <v>213</v>
      </c>
      <c r="F144" s="154" t="s">
        <v>10</v>
      </c>
      <c r="G144" s="155"/>
      <c r="H144" s="155"/>
    </row>
    <row r="145" spans="1:8" ht="30.75" customHeight="1" thickBot="1" x14ac:dyDescent="0.3">
      <c r="A145" s="119"/>
      <c r="B145" s="14" t="s">
        <v>74</v>
      </c>
      <c r="C145" s="22" t="s">
        <v>14</v>
      </c>
      <c r="D145" s="16" t="s">
        <v>213</v>
      </c>
      <c r="F145" s="156">
        <f>((F143)/(G143+F143))</f>
        <v>0.5</v>
      </c>
      <c r="G145" s="156"/>
      <c r="H145" s="156"/>
    </row>
    <row r="146" spans="1:8" s="29" customFormat="1" ht="30.75" customHeight="1" x14ac:dyDescent="0.25">
      <c r="A146" s="120" t="s">
        <v>154</v>
      </c>
      <c r="B146" s="28" t="s">
        <v>172</v>
      </c>
      <c r="C146" s="123" t="s">
        <v>12</v>
      </c>
      <c r="D146" s="131" t="s">
        <v>103</v>
      </c>
    </row>
    <row r="147" spans="1:8" s="29" customFormat="1" ht="30.75" customHeight="1" thickBot="1" x14ac:dyDescent="0.3">
      <c r="A147" s="121"/>
      <c r="B147" s="35" t="s">
        <v>16</v>
      </c>
      <c r="C147" s="124"/>
      <c r="D147" s="132"/>
      <c r="F147" s="158" t="s">
        <v>12</v>
      </c>
      <c r="G147" s="159"/>
      <c r="H147" s="159"/>
    </row>
    <row r="148" spans="1:8" ht="30.75" customHeight="1" x14ac:dyDescent="0.25">
      <c r="A148" s="121"/>
      <c r="B148" s="12" t="s">
        <v>75</v>
      </c>
      <c r="C148" s="22" t="s">
        <v>14</v>
      </c>
      <c r="D148" s="15" t="s">
        <v>211</v>
      </c>
      <c r="F148" s="4" t="s">
        <v>13</v>
      </c>
      <c r="G148" s="3" t="s">
        <v>14</v>
      </c>
      <c r="H148" s="4" t="s">
        <v>15</v>
      </c>
    </row>
    <row r="149" spans="1:8" ht="30.75" customHeight="1" thickBot="1" x14ac:dyDescent="0.3">
      <c r="A149" s="121"/>
      <c r="B149" s="14" t="s">
        <v>76</v>
      </c>
      <c r="C149" s="22" t="s">
        <v>14</v>
      </c>
      <c r="D149" s="17"/>
      <c r="E149">
        <v>1</v>
      </c>
      <c r="F149" s="5">
        <f>COUNTIF(C148:C149,"SI")</f>
        <v>0</v>
      </c>
      <c r="G149" s="5">
        <f>COUNTIF(C148:C149,"NO")</f>
        <v>2</v>
      </c>
      <c r="H149" s="5">
        <f>COUNTIF(C148:C149,"NA")</f>
        <v>0</v>
      </c>
    </row>
    <row r="150" spans="1:8" s="29" customFormat="1" ht="30.75" customHeight="1" x14ac:dyDescent="0.25">
      <c r="A150" s="121"/>
      <c r="B150" s="28" t="s">
        <v>173</v>
      </c>
      <c r="C150" s="129" t="s">
        <v>12</v>
      </c>
      <c r="D150" s="133" t="s">
        <v>103</v>
      </c>
      <c r="F150" s="158" t="s">
        <v>10</v>
      </c>
      <c r="G150" s="159"/>
      <c r="H150" s="159"/>
    </row>
    <row r="151" spans="1:8" s="29" customFormat="1" ht="36.75" thickBot="1" x14ac:dyDescent="0.3">
      <c r="A151" s="121"/>
      <c r="B151" s="27" t="s">
        <v>24</v>
      </c>
      <c r="C151" s="130"/>
      <c r="D151" s="134"/>
      <c r="F151" s="160">
        <f>((F149)/(G149+F149))</f>
        <v>0</v>
      </c>
      <c r="G151" s="160"/>
      <c r="H151" s="160"/>
    </row>
    <row r="152" spans="1:8" ht="31.5" customHeight="1" x14ac:dyDescent="0.25">
      <c r="A152" s="121"/>
      <c r="B152" s="12" t="s">
        <v>77</v>
      </c>
      <c r="C152" s="22" t="s">
        <v>13</v>
      </c>
      <c r="D152" s="15" t="s">
        <v>214</v>
      </c>
    </row>
    <row r="153" spans="1:8" ht="31.5" customHeight="1" x14ac:dyDescent="0.25">
      <c r="A153" s="121"/>
      <c r="B153" s="13" t="s">
        <v>78</v>
      </c>
      <c r="C153" s="22" t="s">
        <v>13</v>
      </c>
      <c r="D153" s="16"/>
      <c r="F153" s="154" t="s">
        <v>12</v>
      </c>
      <c r="G153" s="155"/>
      <c r="H153" s="155"/>
    </row>
    <row r="154" spans="1:8" ht="31.5" customHeight="1" x14ac:dyDescent="0.25">
      <c r="A154" s="121"/>
      <c r="B154" s="13" t="s">
        <v>79</v>
      </c>
      <c r="C154" s="22" t="s">
        <v>13</v>
      </c>
      <c r="D154" s="16"/>
      <c r="F154" s="4" t="s">
        <v>13</v>
      </c>
      <c r="G154" s="3" t="s">
        <v>14</v>
      </c>
      <c r="H154" s="4" t="s">
        <v>15</v>
      </c>
    </row>
    <row r="155" spans="1:8" ht="31.5" customHeight="1" x14ac:dyDescent="0.25">
      <c r="A155" s="121"/>
      <c r="B155" s="13" t="s">
        <v>80</v>
      </c>
      <c r="C155" s="22" t="s">
        <v>13</v>
      </c>
      <c r="D155" s="16"/>
      <c r="F155" s="5">
        <f>COUNTIF(C152:C157,"SI")</f>
        <v>6</v>
      </c>
      <c r="G155" s="5">
        <f>COUNTIF(C152:C157,"NO")</f>
        <v>0</v>
      </c>
      <c r="H155" s="5">
        <f>COUNTIF(C152:C157,"NA")</f>
        <v>0</v>
      </c>
    </row>
    <row r="156" spans="1:8" ht="31.5" customHeight="1" x14ac:dyDescent="0.25">
      <c r="A156" s="121"/>
      <c r="B156" s="13" t="s">
        <v>81</v>
      </c>
      <c r="C156" s="22" t="s">
        <v>13</v>
      </c>
      <c r="D156" s="16"/>
      <c r="E156">
        <v>2</v>
      </c>
      <c r="F156" s="154" t="s">
        <v>10</v>
      </c>
      <c r="G156" s="155"/>
      <c r="H156" s="155"/>
    </row>
    <row r="157" spans="1:8" ht="31.5" customHeight="1" thickBot="1" x14ac:dyDescent="0.3">
      <c r="A157" s="121"/>
      <c r="B157" s="14" t="s">
        <v>82</v>
      </c>
      <c r="C157" s="22" t="s">
        <v>13</v>
      </c>
      <c r="D157" s="17"/>
      <c r="F157" s="156">
        <f>((F155)/(G155+F155))</f>
        <v>1</v>
      </c>
      <c r="G157" s="156"/>
      <c r="H157" s="156"/>
    </row>
    <row r="158" spans="1:8" s="29" customFormat="1" ht="30.75" customHeight="1" x14ac:dyDescent="0.25">
      <c r="A158" s="121"/>
      <c r="B158" s="28" t="s">
        <v>174</v>
      </c>
      <c r="C158" s="123" t="s">
        <v>12</v>
      </c>
      <c r="D158" s="131" t="s">
        <v>103</v>
      </c>
    </row>
    <row r="159" spans="1:8" s="29" customFormat="1" ht="30.75" customHeight="1" thickBot="1" x14ac:dyDescent="0.3">
      <c r="A159" s="121"/>
      <c r="B159" s="27" t="s">
        <v>25</v>
      </c>
      <c r="C159" s="124"/>
      <c r="D159" s="132"/>
    </row>
    <row r="160" spans="1:8" ht="30.75" customHeight="1" x14ac:dyDescent="0.25">
      <c r="A160" s="121"/>
      <c r="B160" s="12" t="s">
        <v>83</v>
      </c>
      <c r="C160" s="22" t="s">
        <v>13</v>
      </c>
      <c r="D160" s="15" t="s">
        <v>215</v>
      </c>
      <c r="F160" s="154" t="s">
        <v>12</v>
      </c>
      <c r="G160" s="155"/>
      <c r="H160" s="155"/>
    </row>
    <row r="161" spans="1:8" ht="30.75" customHeight="1" x14ac:dyDescent="0.25">
      <c r="A161" s="121"/>
      <c r="B161" s="13" t="s">
        <v>84</v>
      </c>
      <c r="C161" s="22" t="s">
        <v>13</v>
      </c>
      <c r="D161" s="16" t="s">
        <v>217</v>
      </c>
      <c r="F161" s="4" t="s">
        <v>13</v>
      </c>
      <c r="G161" s="3" t="s">
        <v>14</v>
      </c>
      <c r="H161" s="4" t="s">
        <v>15</v>
      </c>
    </row>
    <row r="162" spans="1:8" ht="45" x14ac:dyDescent="0.25">
      <c r="A162" s="121"/>
      <c r="B162" s="13" t="s">
        <v>85</v>
      </c>
      <c r="C162" s="22" t="s">
        <v>13</v>
      </c>
      <c r="D162" s="16" t="s">
        <v>216</v>
      </c>
      <c r="E162">
        <v>3</v>
      </c>
      <c r="F162" s="5">
        <f>COUNTIF(C160:C165,"SI")</f>
        <v>6</v>
      </c>
      <c r="G162" s="5">
        <f>COUNTIF(C160:C165,"NO")</f>
        <v>0</v>
      </c>
      <c r="H162" s="5">
        <f>COUNTIF(C160:C165,"NA")</f>
        <v>0</v>
      </c>
    </row>
    <row r="163" spans="1:8" ht="30.75" customHeight="1" x14ac:dyDescent="0.25">
      <c r="A163" s="121"/>
      <c r="B163" s="13" t="s">
        <v>86</v>
      </c>
      <c r="C163" s="22" t="s">
        <v>13</v>
      </c>
      <c r="D163" s="16"/>
      <c r="F163" s="154" t="s">
        <v>10</v>
      </c>
      <c r="G163" s="155"/>
      <c r="H163" s="155"/>
    </row>
    <row r="164" spans="1:8" ht="30.75" customHeight="1" x14ac:dyDescent="0.25">
      <c r="A164" s="121"/>
      <c r="B164" s="13" t="s">
        <v>87</v>
      </c>
      <c r="C164" s="22" t="s">
        <v>13</v>
      </c>
      <c r="D164" s="16"/>
      <c r="F164" s="156">
        <f>((F162)/(G162+F162))</f>
        <v>1</v>
      </c>
      <c r="G164" s="156"/>
      <c r="H164" s="156"/>
    </row>
    <row r="165" spans="1:8" ht="30.75" customHeight="1" thickBot="1" x14ac:dyDescent="0.3">
      <c r="A165" s="121"/>
      <c r="B165" s="18" t="s">
        <v>88</v>
      </c>
      <c r="C165" s="22" t="s">
        <v>13</v>
      </c>
      <c r="D165" s="19"/>
    </row>
    <row r="166" spans="1:8" s="29" customFormat="1" ht="30.75" customHeight="1" x14ac:dyDescent="0.25">
      <c r="A166" s="121"/>
      <c r="B166" s="28" t="s">
        <v>175</v>
      </c>
      <c r="C166" s="123" t="s">
        <v>12</v>
      </c>
      <c r="D166" s="131" t="s">
        <v>103</v>
      </c>
    </row>
    <row r="167" spans="1:8" s="29" customFormat="1" ht="30.75" customHeight="1" thickBot="1" x14ac:dyDescent="0.3">
      <c r="A167" s="121"/>
      <c r="B167" s="27" t="s">
        <v>26</v>
      </c>
      <c r="C167" s="124"/>
      <c r="D167" s="132"/>
    </row>
    <row r="168" spans="1:8" ht="30.75" customHeight="1" x14ac:dyDescent="0.25">
      <c r="A168" s="121"/>
      <c r="B168" s="12" t="s">
        <v>89</v>
      </c>
      <c r="C168" s="22" t="s">
        <v>13</v>
      </c>
      <c r="D168" s="15" t="s">
        <v>218</v>
      </c>
    </row>
    <row r="169" spans="1:8" ht="30.75" customHeight="1" x14ac:dyDescent="0.25">
      <c r="A169" s="121"/>
      <c r="B169" s="13" t="s">
        <v>90</v>
      </c>
      <c r="C169" s="22" t="s">
        <v>13</v>
      </c>
      <c r="D169" s="16"/>
      <c r="F169" s="154" t="s">
        <v>12</v>
      </c>
      <c r="G169" s="155"/>
      <c r="H169" s="155"/>
    </row>
    <row r="170" spans="1:8" ht="30.75" customHeight="1" x14ac:dyDescent="0.25">
      <c r="A170" s="121"/>
      <c r="B170" s="13" t="s">
        <v>91</v>
      </c>
      <c r="C170" s="22" t="s">
        <v>13</v>
      </c>
      <c r="D170" s="16"/>
      <c r="F170" s="4" t="s">
        <v>13</v>
      </c>
      <c r="G170" s="3" t="s">
        <v>14</v>
      </c>
      <c r="H170" s="4" t="s">
        <v>15</v>
      </c>
    </row>
    <row r="171" spans="1:8" ht="30.75" customHeight="1" x14ac:dyDescent="0.25">
      <c r="A171" s="121"/>
      <c r="B171" s="13" t="s">
        <v>92</v>
      </c>
      <c r="C171" s="22" t="s">
        <v>13</v>
      </c>
      <c r="D171" s="16"/>
      <c r="E171">
        <v>4</v>
      </c>
      <c r="F171" s="5">
        <f>COUNTIF(C168:C174,"SI")</f>
        <v>7</v>
      </c>
      <c r="G171" s="5">
        <f>COUNTIF(C168:C174,"NO")</f>
        <v>0</v>
      </c>
      <c r="H171" s="5">
        <f>COUNTIF(C168:C174,"NA")</f>
        <v>0</v>
      </c>
    </row>
    <row r="172" spans="1:8" ht="45" x14ac:dyDescent="0.25">
      <c r="A172" s="121"/>
      <c r="B172" s="13" t="s">
        <v>93</v>
      </c>
      <c r="C172" s="22" t="s">
        <v>13</v>
      </c>
      <c r="D172" s="16" t="s">
        <v>219</v>
      </c>
      <c r="F172" s="154" t="s">
        <v>10</v>
      </c>
      <c r="G172" s="155"/>
      <c r="H172" s="155"/>
    </row>
    <row r="173" spans="1:8" ht="30.75" customHeight="1" x14ac:dyDescent="0.25">
      <c r="A173" s="121"/>
      <c r="B173" s="13" t="s">
        <v>94</v>
      </c>
      <c r="C173" s="22" t="s">
        <v>13</v>
      </c>
      <c r="D173" s="16" t="s">
        <v>206</v>
      </c>
      <c r="F173" s="156">
        <f>((F171)/(G171+F171))</f>
        <v>1</v>
      </c>
      <c r="G173" s="156"/>
      <c r="H173" s="156"/>
    </row>
    <row r="174" spans="1:8" ht="30.75" customHeight="1" thickBot="1" x14ac:dyDescent="0.3">
      <c r="A174" s="121"/>
      <c r="B174" s="14" t="s">
        <v>95</v>
      </c>
      <c r="C174" s="22" t="s">
        <v>13</v>
      </c>
      <c r="D174" s="17"/>
    </row>
    <row r="175" spans="1:8" s="29" customFormat="1" ht="30.75" customHeight="1" x14ac:dyDescent="0.25">
      <c r="A175" s="121"/>
      <c r="B175" s="26" t="s">
        <v>176</v>
      </c>
      <c r="C175" s="123" t="s">
        <v>12</v>
      </c>
      <c r="D175" s="131" t="s">
        <v>103</v>
      </c>
    </row>
    <row r="176" spans="1:8" s="29" customFormat="1" ht="30.75" customHeight="1" thickBot="1" x14ac:dyDescent="0.3">
      <c r="A176" s="121"/>
      <c r="B176" s="27" t="s">
        <v>16</v>
      </c>
      <c r="C176" s="124"/>
      <c r="D176" s="132"/>
    </row>
    <row r="177" spans="1:8" ht="31.5" customHeight="1" x14ac:dyDescent="0.25">
      <c r="A177" s="121"/>
      <c r="B177" s="12" t="s">
        <v>96</v>
      </c>
      <c r="C177" s="22" t="s">
        <v>13</v>
      </c>
      <c r="D177" s="15"/>
    </row>
    <row r="178" spans="1:8" ht="31.5" customHeight="1" x14ac:dyDescent="0.25">
      <c r="A178" s="121"/>
      <c r="B178" s="13" t="s">
        <v>97</v>
      </c>
      <c r="C178" s="22" t="s">
        <v>13</v>
      </c>
      <c r="D178" s="16" t="s">
        <v>220</v>
      </c>
      <c r="F178" s="154" t="s">
        <v>12</v>
      </c>
      <c r="G178" s="155"/>
      <c r="H178" s="155"/>
    </row>
    <row r="179" spans="1:8" ht="31.5" customHeight="1" x14ac:dyDescent="0.25">
      <c r="A179" s="121"/>
      <c r="B179" s="13" t="s">
        <v>98</v>
      </c>
      <c r="C179" s="22" t="s">
        <v>13</v>
      </c>
      <c r="D179" s="16" t="s">
        <v>204</v>
      </c>
      <c r="F179" s="4" t="s">
        <v>13</v>
      </c>
      <c r="G179" s="3" t="s">
        <v>14</v>
      </c>
      <c r="H179" s="4" t="s">
        <v>15</v>
      </c>
    </row>
    <row r="180" spans="1:8" ht="31.5" customHeight="1" x14ac:dyDescent="0.25">
      <c r="A180" s="121"/>
      <c r="B180" s="13" t="s">
        <v>99</v>
      </c>
      <c r="C180" s="22" t="s">
        <v>13</v>
      </c>
      <c r="D180" s="16" t="s">
        <v>204</v>
      </c>
      <c r="E180">
        <v>5</v>
      </c>
      <c r="F180" s="5">
        <f>COUNTIF(C177:C183,"SI")</f>
        <v>6</v>
      </c>
      <c r="G180" s="5">
        <f>COUNTIF(C177:C183,"NO")</f>
        <v>0</v>
      </c>
      <c r="H180" s="5">
        <f>COUNTIF(C177:C183,"NA")</f>
        <v>1</v>
      </c>
    </row>
    <row r="181" spans="1:8" ht="31.5" customHeight="1" x14ac:dyDescent="0.25">
      <c r="A181" s="121"/>
      <c r="B181" s="13" t="s">
        <v>100</v>
      </c>
      <c r="C181" s="22" t="s">
        <v>13</v>
      </c>
      <c r="D181" s="16"/>
      <c r="F181" s="154" t="s">
        <v>10</v>
      </c>
      <c r="G181" s="155"/>
      <c r="H181" s="155"/>
    </row>
    <row r="182" spans="1:8" ht="31.5" customHeight="1" x14ac:dyDescent="0.25">
      <c r="A182" s="121"/>
      <c r="B182" s="13" t="s">
        <v>101</v>
      </c>
      <c r="C182" s="22" t="s">
        <v>13</v>
      </c>
      <c r="D182" s="16"/>
      <c r="F182" s="162">
        <f>((F180)/(G180+F180))</f>
        <v>1</v>
      </c>
      <c r="G182" s="163"/>
      <c r="H182" s="163"/>
    </row>
    <row r="183" spans="1:8" ht="31.5" customHeight="1" thickBot="1" x14ac:dyDescent="0.3">
      <c r="A183" s="122"/>
      <c r="B183" s="14" t="s">
        <v>102</v>
      </c>
      <c r="C183" s="23" t="s">
        <v>15</v>
      </c>
      <c r="D183" s="17"/>
    </row>
    <row r="184" spans="1:8" x14ac:dyDescent="0.2">
      <c r="A184" s="9"/>
    </row>
    <row r="185" spans="1:8" x14ac:dyDescent="0.2">
      <c r="A185" s="9"/>
      <c r="B185" s="11"/>
    </row>
    <row r="186" spans="1:8" x14ac:dyDescent="0.2">
      <c r="A186" s="9"/>
      <c r="B186" s="11"/>
    </row>
    <row r="187" spans="1:8" x14ac:dyDescent="0.2">
      <c r="A187" s="9"/>
    </row>
    <row r="188" spans="1:8" x14ac:dyDescent="0.2">
      <c r="A188" s="9"/>
    </row>
    <row r="189" spans="1:8" x14ac:dyDescent="0.2">
      <c r="A189" s="9"/>
    </row>
    <row r="190" spans="1:8" x14ac:dyDescent="0.2">
      <c r="A190" s="9"/>
    </row>
    <row r="191" spans="1:8" x14ac:dyDescent="0.2">
      <c r="A191" s="9"/>
    </row>
  </sheetData>
  <sheetProtection password="CC6B" sheet="1" objects="1" scenarios="1"/>
  <protectedRanges>
    <protectedRange password="CC6B" sqref="C26:C28 C31:C39 C42:C47 C50:C55 C58:C60 C103:C118 C63:C100 C121:C125 C128:C131 C134:C139 C142:C145 C148:C149 C152:C157 C160:C165 C168:C174 C177:C183 C17:D23" name="Rango2"/>
    <protectedRange password="CC6B" sqref="B2:B10 A3:A10" name="Rango1"/>
  </protectedRanges>
  <customSheetViews>
    <customSheetView guid="{218F3241-FB86-4F54-B9FA-F07E6C0A3951}" scale="80" showPageBreaks="1" printArea="1">
      <selection activeCell="B17" sqref="B17:D23"/>
      <rowBreaks count="2" manualBreakCount="2">
        <brk id="60" max="4" man="1"/>
        <brk id="138" max="4" man="1"/>
      </rowBreaks>
      <pageMargins left="0.70866141732283472" right="0.6692913385826772" top="0.82677165354330717" bottom="0.78740157480314965" header="0.31496062992125984" footer="0"/>
      <pageSetup scale="50" orientation="portrait" r:id="rId1"/>
      <headerFooter alignWithMargins="0">
        <oddFooter>&amp;R&amp;P  de  &amp;N</oddFooter>
      </headerFooter>
    </customSheetView>
  </customSheetViews>
  <mergeCells count="102">
    <mergeCell ref="F157:H157"/>
    <mergeCell ref="F160:H160"/>
    <mergeCell ref="F163:H163"/>
    <mergeCell ref="F182:H182"/>
    <mergeCell ref="F169:H169"/>
    <mergeCell ref="F172:H172"/>
    <mergeCell ref="F173:H173"/>
    <mergeCell ref="F178:H178"/>
    <mergeCell ref="F181:H181"/>
    <mergeCell ref="F164:H164"/>
    <mergeCell ref="F145:H145"/>
    <mergeCell ref="F135:H135"/>
    <mergeCell ref="F144:H144"/>
    <mergeCell ref="F141:H141"/>
    <mergeCell ref="F147:H147"/>
    <mergeCell ref="F150:H150"/>
    <mergeCell ref="F151:H151"/>
    <mergeCell ref="F153:H153"/>
    <mergeCell ref="F156:H156"/>
    <mergeCell ref="F131:H131"/>
    <mergeCell ref="F139:H139"/>
    <mergeCell ref="F138:H138"/>
    <mergeCell ref="F130:H130"/>
    <mergeCell ref="F127:H127"/>
    <mergeCell ref="F66:H66"/>
    <mergeCell ref="F67:H67"/>
    <mergeCell ref="F102:H102"/>
    <mergeCell ref="F105:H105"/>
    <mergeCell ref="F124:H124"/>
    <mergeCell ref="F106:H106"/>
    <mergeCell ref="F55:H55"/>
    <mergeCell ref="F123:H123"/>
    <mergeCell ref="F48:H48"/>
    <mergeCell ref="F120:H120"/>
    <mergeCell ref="F51:H51"/>
    <mergeCell ref="F47:H47"/>
    <mergeCell ref="C56:C57"/>
    <mergeCell ref="C119:C120"/>
    <mergeCell ref="D101:D102"/>
    <mergeCell ref="C61:C62"/>
    <mergeCell ref="C101:C102"/>
    <mergeCell ref="F63:H63"/>
    <mergeCell ref="D56:D57"/>
    <mergeCell ref="D40:D41"/>
    <mergeCell ref="F21:H21"/>
    <mergeCell ref="F22:H22"/>
    <mergeCell ref="F54:H54"/>
    <mergeCell ref="F9:H9"/>
    <mergeCell ref="F13:H13"/>
    <mergeCell ref="F18:H18"/>
    <mergeCell ref="F12:H12"/>
    <mergeCell ref="F39:H39"/>
    <mergeCell ref="F44:H44"/>
    <mergeCell ref="F26:H26"/>
    <mergeCell ref="F29:H29"/>
    <mergeCell ref="F30:H30"/>
    <mergeCell ref="F36:H36"/>
    <mergeCell ref="F40:H40"/>
    <mergeCell ref="A1:D1"/>
    <mergeCell ref="A2:B2"/>
    <mergeCell ref="A3:B3"/>
    <mergeCell ref="A4:B4"/>
    <mergeCell ref="A9:B9"/>
    <mergeCell ref="A10:B10"/>
    <mergeCell ref="A5:B5"/>
    <mergeCell ref="C15:C16"/>
    <mergeCell ref="A6:B6"/>
    <mergeCell ref="A7:B7"/>
    <mergeCell ref="A8:B8"/>
    <mergeCell ref="A11:D11"/>
    <mergeCell ref="A12:D12"/>
    <mergeCell ref="D15:D16"/>
    <mergeCell ref="C13:D14"/>
    <mergeCell ref="A13:B14"/>
    <mergeCell ref="A15:A60"/>
    <mergeCell ref="D24:D25"/>
    <mergeCell ref="C24:C25"/>
    <mergeCell ref="C29:C30"/>
    <mergeCell ref="C48:C49"/>
    <mergeCell ref="D29:D30"/>
    <mergeCell ref="C40:C41"/>
    <mergeCell ref="D48:D49"/>
    <mergeCell ref="A61:A145"/>
    <mergeCell ref="A146:A183"/>
    <mergeCell ref="C166:C167"/>
    <mergeCell ref="D119:D120"/>
    <mergeCell ref="C175:C176"/>
    <mergeCell ref="C140:C141"/>
    <mergeCell ref="C146:C147"/>
    <mergeCell ref="C150:C151"/>
    <mergeCell ref="C158:C159"/>
    <mergeCell ref="D61:D62"/>
    <mergeCell ref="D140:D141"/>
    <mergeCell ref="D175:D176"/>
    <mergeCell ref="D146:D147"/>
    <mergeCell ref="D150:D151"/>
    <mergeCell ref="D158:D159"/>
    <mergeCell ref="D166:D167"/>
    <mergeCell ref="C132:C133"/>
    <mergeCell ref="C126:C127"/>
    <mergeCell ref="D126:D127"/>
    <mergeCell ref="D132:D133"/>
  </mergeCells>
  <phoneticPr fontId="5" type="noConversion"/>
  <dataValidations disablePrompts="1" count="1">
    <dataValidation type="list" allowBlank="1" showInputMessage="1" showErrorMessage="1" sqref="C177:C183 C160:C165 C148:C149 C134:C139 C121:C125 C63:C100 C50:C55 C31:C39 C17:C23 C26:C28 C42:C47 C58:C60 C103:C118 C128:C131 C142:C145 C152:C157 C168:C174">
      <formula1>$F$10:$H$10</formula1>
    </dataValidation>
  </dataValidations>
  <pageMargins left="0.70866141732283472" right="0.6692913385826772" top="0.82677165354330717" bottom="0.78740157480314965" header="0.31496062992125984" footer="0"/>
  <pageSetup scale="42" orientation="portrait" r:id="rId2"/>
  <headerFooter alignWithMargins="0">
    <oddFooter>&amp;R&amp;P  de  &amp;N</oddFooter>
  </headerFooter>
  <rowBreaks count="2" manualBreakCount="2">
    <brk id="60" max="5" man="1"/>
    <brk id="139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J62"/>
  <sheetViews>
    <sheetView tabSelected="1" view="pageBreakPreview" zoomScale="80" zoomScaleNormal="30" zoomScaleSheetLayoutView="80" zoomScalePageLayoutView="20" workbookViewId="0">
      <selection activeCell="C21" sqref="C21"/>
    </sheetView>
  </sheetViews>
  <sheetFormatPr baseColWidth="10" defaultColWidth="11.42578125" defaultRowHeight="12.75" x14ac:dyDescent="0.2"/>
  <cols>
    <col min="1" max="1" width="4.28515625" style="36" customWidth="1"/>
    <col min="2" max="2" width="62.7109375" style="36" customWidth="1"/>
    <col min="3" max="3" width="15.42578125" style="36" customWidth="1"/>
    <col min="4" max="4" width="24.5703125" style="36" customWidth="1"/>
    <col min="5" max="5" width="47.28515625" style="36" customWidth="1"/>
    <col min="6" max="6" width="55.140625" style="36" customWidth="1"/>
    <col min="7" max="16384" width="11.42578125" style="36"/>
  </cols>
  <sheetData>
    <row r="1" spans="2:6" ht="120" customHeight="1" x14ac:dyDescent="0.9">
      <c r="B1" s="190" t="s">
        <v>253</v>
      </c>
      <c r="C1" s="191"/>
      <c r="D1" s="191"/>
      <c r="E1" s="191"/>
      <c r="F1" s="66" t="s">
        <v>247</v>
      </c>
    </row>
    <row r="2" spans="2:6" ht="51.75" customHeight="1" x14ac:dyDescent="0.2">
      <c r="B2" s="192" t="s">
        <v>286</v>
      </c>
      <c r="C2" s="193"/>
      <c r="D2" s="193"/>
      <c r="E2" s="193"/>
      <c r="F2" s="194"/>
    </row>
    <row r="3" spans="2:6" ht="20.100000000000001" customHeight="1" x14ac:dyDescent="0.3">
      <c r="B3" s="42" t="s">
        <v>228</v>
      </c>
      <c r="C3" s="39"/>
      <c r="D3" s="43"/>
      <c r="E3" s="43"/>
      <c r="F3" s="48"/>
    </row>
    <row r="4" spans="2:6" ht="20.100000000000001" customHeight="1" x14ac:dyDescent="0.3">
      <c r="B4" s="42" t="s">
        <v>229</v>
      </c>
      <c r="C4" s="39"/>
      <c r="D4" s="43"/>
      <c r="E4" s="43"/>
      <c r="F4" s="48"/>
    </row>
    <row r="5" spans="2:6" ht="20.100000000000001" customHeight="1" x14ac:dyDescent="0.25">
      <c r="B5" s="44" t="s">
        <v>230</v>
      </c>
      <c r="C5" s="39"/>
      <c r="D5" s="43"/>
      <c r="E5" s="43"/>
      <c r="F5" s="48"/>
    </row>
    <row r="6" spans="2:6" ht="20.100000000000001" customHeight="1" x14ac:dyDescent="0.25">
      <c r="B6" s="44" t="s">
        <v>231</v>
      </c>
      <c r="C6" s="39"/>
      <c r="D6" s="43"/>
      <c r="E6" s="43"/>
      <c r="F6" s="48"/>
    </row>
    <row r="7" spans="2:6" ht="20.100000000000001" customHeight="1" x14ac:dyDescent="0.25">
      <c r="B7" s="44" t="s">
        <v>235</v>
      </c>
      <c r="C7" s="39"/>
      <c r="D7" s="43"/>
      <c r="E7" s="43"/>
      <c r="F7" s="48"/>
    </row>
    <row r="8" spans="2:6" ht="20.100000000000001" customHeight="1" x14ac:dyDescent="0.25">
      <c r="B8" s="45"/>
      <c r="C8" s="37"/>
      <c r="D8" s="46"/>
      <c r="E8" s="46"/>
      <c r="F8" s="49"/>
    </row>
    <row r="9" spans="2:6" ht="20.100000000000001" customHeight="1" x14ac:dyDescent="0.25">
      <c r="B9" s="47" t="s">
        <v>232</v>
      </c>
      <c r="C9" s="39"/>
      <c r="D9" s="43"/>
      <c r="E9" s="43"/>
      <c r="F9" s="48"/>
    </row>
    <row r="10" spans="2:6" ht="31.5" customHeight="1" x14ac:dyDescent="0.2">
      <c r="B10" s="165" t="s">
        <v>225</v>
      </c>
      <c r="C10" s="166"/>
      <c r="D10" s="166"/>
      <c r="E10" s="166"/>
      <c r="F10" s="167"/>
    </row>
    <row r="11" spans="2:6" ht="18" customHeight="1" x14ac:dyDescent="0.2">
      <c r="B11" s="195" t="s">
        <v>254</v>
      </c>
      <c r="C11" s="196"/>
      <c r="D11" s="196"/>
      <c r="E11" s="196"/>
      <c r="F11" s="197"/>
    </row>
    <row r="12" spans="2:6" ht="18" customHeight="1" x14ac:dyDescent="0.2">
      <c r="B12" s="187"/>
      <c r="C12" s="188"/>
      <c r="D12" s="188"/>
      <c r="E12" s="188"/>
      <c r="F12" s="189"/>
    </row>
    <row r="13" spans="2:6" ht="31.5" customHeight="1" x14ac:dyDescent="0.2">
      <c r="B13" s="165" t="s">
        <v>226</v>
      </c>
      <c r="C13" s="166"/>
      <c r="D13" s="166"/>
      <c r="E13" s="166"/>
      <c r="F13" s="167"/>
    </row>
    <row r="14" spans="2:6" ht="18" customHeight="1" x14ac:dyDescent="0.2">
      <c r="B14" s="170" t="s">
        <v>255</v>
      </c>
      <c r="C14" s="171"/>
      <c r="D14" s="171"/>
      <c r="E14" s="171"/>
      <c r="F14" s="172"/>
    </row>
    <row r="15" spans="2:6" ht="18" customHeight="1" x14ac:dyDescent="0.2">
      <c r="B15" s="173" t="s">
        <v>243</v>
      </c>
      <c r="C15" s="174"/>
      <c r="D15" s="174"/>
      <c r="E15" s="174"/>
      <c r="F15" s="175"/>
    </row>
    <row r="16" spans="2:6" ht="18" customHeight="1" thickBot="1" x14ac:dyDescent="0.25">
      <c r="B16" s="176"/>
      <c r="C16" s="177"/>
      <c r="D16" s="177"/>
      <c r="E16" s="177"/>
      <c r="F16" s="178"/>
    </row>
    <row r="17" spans="1:10" x14ac:dyDescent="0.2">
      <c r="A17" s="183"/>
      <c r="B17" s="181" t="s">
        <v>233</v>
      </c>
      <c r="C17" s="183" t="s">
        <v>180</v>
      </c>
      <c r="D17" s="184"/>
      <c r="E17" s="184"/>
      <c r="F17" s="181"/>
    </row>
    <row r="18" spans="1:10" ht="12.75" customHeight="1" thickBot="1" x14ac:dyDescent="0.25">
      <c r="A18" s="185"/>
      <c r="B18" s="182"/>
      <c r="C18" s="185"/>
      <c r="D18" s="186"/>
      <c r="E18" s="186"/>
      <c r="F18" s="182"/>
    </row>
    <row r="19" spans="1:10" ht="24" customHeight="1" x14ac:dyDescent="0.2">
      <c r="A19" s="201" t="s">
        <v>259</v>
      </c>
      <c r="B19" s="203" t="s">
        <v>279</v>
      </c>
      <c r="C19" s="179" t="s">
        <v>234</v>
      </c>
      <c r="D19" s="168" t="s">
        <v>227</v>
      </c>
      <c r="E19" s="168" t="s">
        <v>251</v>
      </c>
      <c r="F19" s="213" t="s">
        <v>252</v>
      </c>
    </row>
    <row r="20" spans="1:10" ht="14.25" customHeight="1" thickBot="1" x14ac:dyDescent="0.25">
      <c r="A20" s="202"/>
      <c r="B20" s="204"/>
      <c r="C20" s="180"/>
      <c r="D20" s="169"/>
      <c r="E20" s="169"/>
      <c r="F20" s="214"/>
    </row>
    <row r="21" spans="1:10" ht="30" customHeight="1" x14ac:dyDescent="0.25">
      <c r="A21" s="85" t="s">
        <v>259</v>
      </c>
      <c r="B21" s="97" t="s">
        <v>261</v>
      </c>
      <c r="C21" s="74"/>
      <c r="D21" s="63" t="s">
        <v>287</v>
      </c>
      <c r="E21" s="91" t="s">
        <v>246</v>
      </c>
      <c r="F21" s="89" t="str">
        <f>+IF(C21="no","Solicitar a inducción a Experto en Prevención de Riesgos"," ")</f>
        <v xml:space="preserve"> </v>
      </c>
    </row>
    <row r="22" spans="1:10" ht="30" customHeight="1" x14ac:dyDescent="0.2">
      <c r="A22" s="86" t="s">
        <v>260</v>
      </c>
      <c r="B22" s="98" t="s">
        <v>262</v>
      </c>
      <c r="C22" s="82"/>
      <c r="D22" s="92" t="s">
        <v>283</v>
      </c>
      <c r="E22" s="93" t="s">
        <v>284</v>
      </c>
      <c r="F22" s="90" t="str">
        <f>+IF(C22="no","No puede conducir hasta tener licencia"," ")</f>
        <v xml:space="preserve"> </v>
      </c>
      <c r="J22" s="40"/>
    </row>
    <row r="23" spans="1:10" ht="31.5" x14ac:dyDescent="0.25">
      <c r="A23" s="87" t="s">
        <v>258</v>
      </c>
      <c r="B23" s="98" t="s">
        <v>278</v>
      </c>
      <c r="C23" s="82"/>
      <c r="D23" s="94" t="s">
        <v>302</v>
      </c>
      <c r="E23" s="93" t="s">
        <v>288</v>
      </c>
      <c r="F23" s="90" t="str">
        <f>+IF(C23="no","Elaborar procedimiento"," ")</f>
        <v xml:space="preserve"> </v>
      </c>
      <c r="J23" s="40"/>
    </row>
    <row r="24" spans="1:10" ht="15.75" x14ac:dyDescent="0.2">
      <c r="A24" s="87" t="s">
        <v>263</v>
      </c>
      <c r="B24" s="98" t="s">
        <v>280</v>
      </c>
      <c r="C24" s="82"/>
      <c r="D24" s="92" t="s">
        <v>289</v>
      </c>
      <c r="E24" s="93" t="s">
        <v>290</v>
      </c>
      <c r="F24" s="90" t="str">
        <f>+IF(C24="no","Hacer capacitación al trabajador"," ")</f>
        <v xml:space="preserve"> </v>
      </c>
      <c r="J24" s="40"/>
    </row>
    <row r="25" spans="1:10" ht="24" customHeight="1" thickBot="1" x14ac:dyDescent="0.3">
      <c r="A25" s="88" t="s">
        <v>265</v>
      </c>
      <c r="B25" s="99" t="s">
        <v>291</v>
      </c>
      <c r="C25" s="95"/>
      <c r="D25" s="83"/>
      <c r="E25" s="96" t="s">
        <v>246</v>
      </c>
      <c r="F25" s="90" t="str">
        <f>+IF(C25="no","Hacer capacitación al trabajador"," ")</f>
        <v xml:space="preserve"> </v>
      </c>
    </row>
    <row r="26" spans="1:10" ht="25.5" customHeight="1" thickBot="1" x14ac:dyDescent="0.35">
      <c r="A26" s="76" t="s">
        <v>260</v>
      </c>
      <c r="B26" s="102" t="s">
        <v>292</v>
      </c>
      <c r="C26" s="84"/>
      <c r="D26" s="103"/>
      <c r="E26" s="41"/>
      <c r="F26" s="41"/>
    </row>
    <row r="27" spans="1:10" ht="34.5" customHeight="1" x14ac:dyDescent="0.25">
      <c r="A27" s="86" t="s">
        <v>267</v>
      </c>
      <c r="B27" s="97" t="s">
        <v>264</v>
      </c>
      <c r="C27" s="74"/>
      <c r="D27" s="63" t="s">
        <v>285</v>
      </c>
      <c r="E27" s="104" t="s">
        <v>295</v>
      </c>
      <c r="F27" s="90" t="str">
        <f>+IF(C27="no","Entregar zapatos con certificación valida"," ")</f>
        <v xml:space="preserve"> </v>
      </c>
    </row>
    <row r="28" spans="1:10" ht="31.5" x14ac:dyDescent="0.25">
      <c r="A28" s="100" t="s">
        <v>269</v>
      </c>
      <c r="B28" s="98" t="s">
        <v>266</v>
      </c>
      <c r="C28" s="82"/>
      <c r="D28" s="65" t="s">
        <v>285</v>
      </c>
      <c r="E28" s="105" t="s">
        <v>295</v>
      </c>
      <c r="F28" s="90" t="str">
        <f>+IF(C28="no","Entregar ropa de trabajo adecuada al ambiente termico del puesto de trabajo"," ")</f>
        <v xml:space="preserve"> </v>
      </c>
    </row>
    <row r="29" spans="1:10" ht="31.5" x14ac:dyDescent="0.25">
      <c r="A29" s="86" t="s">
        <v>271</v>
      </c>
      <c r="B29" s="98" t="s">
        <v>268</v>
      </c>
      <c r="C29" s="82"/>
      <c r="D29" s="65" t="s">
        <v>285</v>
      </c>
      <c r="E29" s="105" t="s">
        <v>295</v>
      </c>
      <c r="F29" s="90" t="str">
        <f>+IF(C29="no","Entregar protector auditivo certificado con factor de protección acorde a evaluación del nivel de ruido"," ")</f>
        <v xml:space="preserve"> </v>
      </c>
    </row>
    <row r="30" spans="1:10" ht="32.25" thickBot="1" x14ac:dyDescent="0.3">
      <c r="A30" s="101" t="s">
        <v>273</v>
      </c>
      <c r="B30" s="106" t="s">
        <v>270</v>
      </c>
      <c r="C30" s="95"/>
      <c r="D30" s="83" t="s">
        <v>285</v>
      </c>
      <c r="E30" s="107" t="s">
        <v>295</v>
      </c>
      <c r="F30" s="90" t="str">
        <f>+IF(C30="no","Entregar guantes ."," ")</f>
        <v xml:space="preserve"> </v>
      </c>
    </row>
    <row r="31" spans="1:10" ht="22.5" customHeight="1" thickBot="1" x14ac:dyDescent="0.25">
      <c r="A31" s="80" t="s">
        <v>258</v>
      </c>
      <c r="B31" s="77" t="s">
        <v>298</v>
      </c>
      <c r="C31" s="75"/>
      <c r="D31" s="75"/>
      <c r="E31" s="75"/>
      <c r="F31" s="75"/>
    </row>
    <row r="32" spans="1:10" ht="36" customHeight="1" x14ac:dyDescent="0.25">
      <c r="A32" s="108" t="s">
        <v>275</v>
      </c>
      <c r="B32" s="110" t="s">
        <v>272</v>
      </c>
      <c r="C32" s="74"/>
      <c r="D32" s="63" t="s">
        <v>285</v>
      </c>
      <c r="E32" s="104" t="s">
        <v>294</v>
      </c>
      <c r="F32" s="90" t="str">
        <f>+IF(C32="no","Adquirir equipo con fabricante que garantize operación segura ."," ")</f>
        <v xml:space="preserve"> </v>
      </c>
    </row>
    <row r="33" spans="1:6" ht="33" customHeight="1" x14ac:dyDescent="0.25">
      <c r="A33" s="109" t="s">
        <v>277</v>
      </c>
      <c r="B33" s="98" t="s">
        <v>274</v>
      </c>
      <c r="C33" s="82"/>
      <c r="D33" s="94" t="s">
        <v>302</v>
      </c>
      <c r="E33" s="105" t="s">
        <v>295</v>
      </c>
      <c r="F33" s="90" t="str">
        <f>+IF(C33="no","Instalar estructura ."," ")</f>
        <v xml:space="preserve"> </v>
      </c>
    </row>
    <row r="34" spans="1:6" ht="33" customHeight="1" x14ac:dyDescent="0.2">
      <c r="A34" s="81" t="s">
        <v>281</v>
      </c>
      <c r="B34" s="98" t="s">
        <v>276</v>
      </c>
      <c r="C34" s="82"/>
      <c r="D34" s="92" t="s">
        <v>283</v>
      </c>
      <c r="E34" s="105" t="s">
        <v>295</v>
      </c>
      <c r="F34" s="90" t="str">
        <f>+IF(C34="no","Instalar cinturón ."," ")</f>
        <v xml:space="preserve"> </v>
      </c>
    </row>
    <row r="35" spans="1:6" ht="33" customHeight="1" x14ac:dyDescent="0.2">
      <c r="A35" s="81" t="s">
        <v>282</v>
      </c>
      <c r="B35" s="98" t="s">
        <v>293</v>
      </c>
      <c r="C35" s="82"/>
      <c r="D35" s="92" t="s">
        <v>283</v>
      </c>
      <c r="E35" s="105" t="s">
        <v>295</v>
      </c>
      <c r="F35" s="90" t="str">
        <f>+IF(C35="no","Hacer mantención."," ")</f>
        <v xml:space="preserve"> </v>
      </c>
    </row>
    <row r="36" spans="1:6" ht="33" customHeight="1" x14ac:dyDescent="0.25">
      <c r="A36" s="81" t="s">
        <v>296</v>
      </c>
      <c r="B36" s="98" t="s">
        <v>305</v>
      </c>
      <c r="C36" s="82"/>
      <c r="D36" s="65" t="s">
        <v>285</v>
      </c>
      <c r="E36" s="105" t="s">
        <v>303</v>
      </c>
      <c r="F36" s="90" t="str">
        <f>+IF(C36="no","Instalar alarma."," ")</f>
        <v xml:space="preserve"> </v>
      </c>
    </row>
    <row r="37" spans="1:6" ht="33" customHeight="1" thickBot="1" x14ac:dyDescent="0.3">
      <c r="A37" s="81" t="s">
        <v>300</v>
      </c>
      <c r="B37" s="99" t="s">
        <v>297</v>
      </c>
      <c r="C37" s="95"/>
      <c r="D37" s="83" t="s">
        <v>285</v>
      </c>
      <c r="E37" s="107" t="s">
        <v>295</v>
      </c>
      <c r="F37" s="90" t="str">
        <f>+IF(C37="no","Proporcionar extintor adecuado a los combustibles utilizados."," ")</f>
        <v xml:space="preserve"> </v>
      </c>
    </row>
    <row r="38" spans="1:6" ht="26.25" customHeight="1" thickBot="1" x14ac:dyDescent="0.25">
      <c r="A38" s="80" t="s">
        <v>263</v>
      </c>
      <c r="B38" s="77" t="s">
        <v>299</v>
      </c>
      <c r="C38" s="75"/>
      <c r="D38" s="75"/>
      <c r="E38" s="75"/>
      <c r="F38" s="75"/>
    </row>
    <row r="39" spans="1:6" ht="47.25" x14ac:dyDescent="0.2">
      <c r="A39" s="111" t="s">
        <v>304</v>
      </c>
      <c r="B39" s="97" t="s">
        <v>301</v>
      </c>
      <c r="C39" s="74"/>
      <c r="D39" s="113" t="s">
        <v>302</v>
      </c>
      <c r="E39" s="104" t="s">
        <v>313</v>
      </c>
      <c r="F39" s="90" t="str">
        <f>+IF(C39="no","Capacitar al trabajador en los riesgos de la ruta e instalar letreros de advertencia en los sectores peligrosos"," ")</f>
        <v xml:space="preserve"> </v>
      </c>
    </row>
    <row r="40" spans="1:6" ht="31.5" x14ac:dyDescent="0.25">
      <c r="A40" s="81" t="s">
        <v>306</v>
      </c>
      <c r="B40" s="98" t="s">
        <v>307</v>
      </c>
      <c r="C40" s="82"/>
      <c r="D40" s="65" t="s">
        <v>285</v>
      </c>
      <c r="E40" s="105" t="s">
        <v>308</v>
      </c>
      <c r="F40" s="90" t="str">
        <f>+IF(C40="no","Incorporar prohibicion de fumar en reglamento interno"," ")</f>
        <v xml:space="preserve"> </v>
      </c>
    </row>
    <row r="41" spans="1:6" ht="31.5" x14ac:dyDescent="0.25">
      <c r="A41" s="112" t="s">
        <v>309</v>
      </c>
      <c r="B41" s="98" t="s">
        <v>310</v>
      </c>
      <c r="C41" s="82"/>
      <c r="D41" s="94" t="s">
        <v>302</v>
      </c>
      <c r="E41" s="105" t="s">
        <v>314</v>
      </c>
      <c r="F41" s="90" t="str">
        <f>+IF(C41="no","Entregar equipo e incorporar su uso en procedimiento"," ")</f>
        <v xml:space="preserve"> </v>
      </c>
    </row>
    <row r="42" spans="1:6" ht="31.5" x14ac:dyDescent="0.25">
      <c r="A42" s="112" t="s">
        <v>311</v>
      </c>
      <c r="B42" s="98" t="s">
        <v>312</v>
      </c>
      <c r="C42" s="82"/>
      <c r="D42" s="94" t="s">
        <v>302</v>
      </c>
      <c r="E42" s="105" t="s">
        <v>313</v>
      </c>
      <c r="F42" s="90" t="str">
        <f>+IF(C42="no","Incorporar la supervisión en procedimiento"," ")</f>
        <v xml:space="preserve"> </v>
      </c>
    </row>
    <row r="43" spans="1:6" ht="32.25" thickBot="1" x14ac:dyDescent="0.3">
      <c r="A43" s="112" t="s">
        <v>315</v>
      </c>
      <c r="B43" s="99" t="s">
        <v>316</v>
      </c>
      <c r="C43" s="95"/>
      <c r="D43" s="114" t="s">
        <v>302</v>
      </c>
      <c r="E43" s="107" t="s">
        <v>313</v>
      </c>
      <c r="F43" s="90" t="str">
        <f>+IF(C43="no","Elaborar procedimiento para actuar frente a eventos mayores como incendios, terremotos, accidentes graves, etc."," ")</f>
        <v xml:space="preserve"> </v>
      </c>
    </row>
    <row r="44" spans="1:6" ht="31.5" customHeight="1" thickBot="1" x14ac:dyDescent="0.25">
      <c r="A44" s="80" t="s">
        <v>265</v>
      </c>
      <c r="B44" s="77" t="s">
        <v>317</v>
      </c>
      <c r="C44" s="75"/>
      <c r="D44" s="75"/>
      <c r="E44" s="75"/>
      <c r="F44" s="75" t="str">
        <f t="shared" ref="F44" si="0">+IF(C44="no","Elaborar procedimiento para actuar frente a eventos mayores como incendios, terremotos, accidentes graves, etc."," ")</f>
        <v xml:space="preserve"> </v>
      </c>
    </row>
    <row r="45" spans="1:6" ht="51" customHeight="1" x14ac:dyDescent="0.2">
      <c r="A45" s="115">
        <v>21</v>
      </c>
      <c r="B45" s="115" t="s">
        <v>320</v>
      </c>
      <c r="C45" s="116"/>
      <c r="D45" s="117" t="s">
        <v>318</v>
      </c>
      <c r="E45" s="117" t="s">
        <v>319</v>
      </c>
      <c r="F45" s="90" t="str">
        <f>+IF(C45="no","Incorporar norma en procedimiento de selección/reclutamiento de personal."," ")</f>
        <v xml:space="preserve"> </v>
      </c>
    </row>
    <row r="46" spans="1:6" ht="51" customHeight="1" x14ac:dyDescent="0.2">
      <c r="A46" s="115">
        <v>22</v>
      </c>
      <c r="B46" s="115" t="s">
        <v>322</v>
      </c>
      <c r="C46" s="116"/>
      <c r="D46" s="117" t="s">
        <v>328</v>
      </c>
      <c r="E46" s="117" t="s">
        <v>321</v>
      </c>
      <c r="F46" s="90" t="str">
        <f>+IF(C46="no","Incorporar en procedimiento de trabajo."," ")</f>
        <v xml:space="preserve"> </v>
      </c>
    </row>
    <row r="47" spans="1:6" ht="51" customHeight="1" x14ac:dyDescent="0.2">
      <c r="A47" s="115">
        <v>22</v>
      </c>
      <c r="B47" s="115" t="s">
        <v>324</v>
      </c>
      <c r="C47" s="116"/>
      <c r="D47" s="117" t="s">
        <v>328</v>
      </c>
      <c r="E47" s="117" t="s">
        <v>321</v>
      </c>
      <c r="F47" s="90" t="str">
        <f>+IF(C47="no","Incorporar en procedimiento de trabajo."," ")</f>
        <v xml:space="preserve"> </v>
      </c>
    </row>
    <row r="48" spans="1:6" ht="51" customHeight="1" x14ac:dyDescent="0.2">
      <c r="A48" s="115">
        <v>23</v>
      </c>
      <c r="B48" s="115" t="s">
        <v>327</v>
      </c>
      <c r="C48" s="116"/>
      <c r="D48" s="117" t="s">
        <v>326</v>
      </c>
      <c r="E48" s="117" t="s">
        <v>321</v>
      </c>
      <c r="F48" s="90" t="str">
        <f t="shared" ref="F48:F49" si="1">+IF(C48="no","Incorporar en procedimiento de trabajo."," ")</f>
        <v xml:space="preserve"> </v>
      </c>
    </row>
    <row r="49" spans="1:7" ht="51" customHeight="1" x14ac:dyDescent="0.2">
      <c r="A49" s="115">
        <v>24</v>
      </c>
      <c r="B49" s="115" t="s">
        <v>325</v>
      </c>
      <c r="C49" s="116"/>
      <c r="D49" s="117" t="s">
        <v>326</v>
      </c>
      <c r="E49" s="117" t="s">
        <v>321</v>
      </c>
      <c r="F49" s="90" t="str">
        <f t="shared" si="1"/>
        <v xml:space="preserve"> </v>
      </c>
    </row>
    <row r="50" spans="1:7" ht="41.25" customHeight="1" thickBot="1" x14ac:dyDescent="0.25">
      <c r="A50" s="115">
        <v>25</v>
      </c>
      <c r="B50" s="78" t="s">
        <v>323</v>
      </c>
      <c r="C50" s="116"/>
      <c r="D50" s="117" t="s">
        <v>328</v>
      </c>
      <c r="E50" s="117" t="s">
        <v>321</v>
      </c>
      <c r="F50" s="90" t="str">
        <f>+IF(C50="no","Incorporar en procedimiento de trabajo."," ")</f>
        <v xml:space="preserve"> </v>
      </c>
    </row>
    <row r="51" spans="1:7" ht="30.75" customHeight="1" thickBot="1" x14ac:dyDescent="0.35">
      <c r="B51" s="79" t="s">
        <v>248</v>
      </c>
      <c r="C51" s="71" t="s">
        <v>249</v>
      </c>
      <c r="D51" s="210" t="s">
        <v>250</v>
      </c>
      <c r="E51" s="211"/>
      <c r="F51" s="212"/>
    </row>
    <row r="52" spans="1:7" ht="18.75" x14ac:dyDescent="0.3">
      <c r="B52" s="64"/>
      <c r="C52" s="70">
        <v>1</v>
      </c>
      <c r="D52" s="205"/>
      <c r="E52" s="206"/>
      <c r="F52" s="207"/>
    </row>
    <row r="53" spans="1:7" ht="18.75" x14ac:dyDescent="0.3">
      <c r="B53" s="38"/>
      <c r="C53" s="67">
        <v>1</v>
      </c>
      <c r="D53" s="208"/>
      <c r="E53" s="209"/>
      <c r="F53" s="209"/>
    </row>
    <row r="54" spans="1:7" ht="18.75" x14ac:dyDescent="0.3">
      <c r="B54" s="38"/>
      <c r="C54" s="68">
        <v>2</v>
      </c>
      <c r="D54" s="198"/>
      <c r="E54" s="199"/>
      <c r="F54" s="199"/>
    </row>
    <row r="55" spans="1:7" ht="18.75" x14ac:dyDescent="0.3">
      <c r="B55" s="38"/>
      <c r="C55" s="68">
        <v>2</v>
      </c>
      <c r="D55" s="198"/>
      <c r="E55" s="199"/>
      <c r="F55" s="199"/>
    </row>
    <row r="56" spans="1:7" ht="18.75" x14ac:dyDescent="0.3">
      <c r="B56" s="38"/>
      <c r="C56" s="68">
        <v>2</v>
      </c>
      <c r="D56" s="198"/>
      <c r="E56" s="199"/>
      <c r="F56" s="199"/>
    </row>
    <row r="57" spans="1:7" ht="18.75" x14ac:dyDescent="0.3">
      <c r="B57" s="38"/>
      <c r="C57" s="69">
        <v>3</v>
      </c>
      <c r="D57" s="198"/>
      <c r="E57" s="199"/>
      <c r="F57" s="199"/>
    </row>
    <row r="58" spans="1:7" x14ac:dyDescent="0.2">
      <c r="B58" s="72"/>
      <c r="C58" s="72"/>
      <c r="D58" s="200"/>
      <c r="E58" s="199"/>
      <c r="F58" s="199"/>
    </row>
    <row r="59" spans="1:7" ht="23.25" customHeight="1" x14ac:dyDescent="0.2">
      <c r="E59" s="198"/>
      <c r="F59" s="199"/>
      <c r="G59" s="199"/>
    </row>
    <row r="60" spans="1:7" ht="10.5" customHeight="1" x14ac:dyDescent="0.2"/>
    <row r="61" spans="1:7" ht="15.75" x14ac:dyDescent="0.25">
      <c r="G61" s="73" t="s">
        <v>256</v>
      </c>
    </row>
    <row r="62" spans="1:7" ht="15.75" x14ac:dyDescent="0.25">
      <c r="G62" s="73" t="s">
        <v>257</v>
      </c>
    </row>
  </sheetData>
  <protectedRanges>
    <protectedRange password="CC6B" sqref="B6:B16 C3:C9" name="Rango1"/>
  </protectedRanges>
  <mergeCells count="27">
    <mergeCell ref="A17:A18"/>
    <mergeCell ref="A19:A20"/>
    <mergeCell ref="B19:B20"/>
    <mergeCell ref="D52:F52"/>
    <mergeCell ref="D53:F53"/>
    <mergeCell ref="D51:F51"/>
    <mergeCell ref="F19:F20"/>
    <mergeCell ref="D54:F54"/>
    <mergeCell ref="E59:G59"/>
    <mergeCell ref="D55:F55"/>
    <mergeCell ref="D56:F56"/>
    <mergeCell ref="D57:F57"/>
    <mergeCell ref="D58:F58"/>
    <mergeCell ref="B12:F12"/>
    <mergeCell ref="B1:E1"/>
    <mergeCell ref="B2:F2"/>
    <mergeCell ref="B11:F11"/>
    <mergeCell ref="B10:F10"/>
    <mergeCell ref="B13:F13"/>
    <mergeCell ref="E19:E20"/>
    <mergeCell ref="B14:F14"/>
    <mergeCell ref="B15:F15"/>
    <mergeCell ref="B16:F16"/>
    <mergeCell ref="C19:C20"/>
    <mergeCell ref="D19:D20"/>
    <mergeCell ref="B17:B18"/>
    <mergeCell ref="C17:F18"/>
  </mergeCells>
  <phoneticPr fontId="0" type="noConversion"/>
  <dataValidations count="1">
    <dataValidation type="list" allowBlank="1" showInputMessage="1" showErrorMessage="1" sqref="C21:C25 C27:C30 C32:C37 C39:C50">
      <formula1>$G$61:$G$62</formula1>
    </dataValidation>
  </dataValidations>
  <pageMargins left="0.25" right="0.25" top="0.75" bottom="0.75" header="0.3" footer="0.3"/>
  <pageSetup paperSize="256" scale="3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G6"/>
  <sheetViews>
    <sheetView workbookViewId="0">
      <selection activeCell="G3" sqref="G3:G4"/>
    </sheetView>
  </sheetViews>
  <sheetFormatPr baseColWidth="10" defaultColWidth="11.42578125" defaultRowHeight="12.75" x14ac:dyDescent="0.2"/>
  <cols>
    <col min="2" max="2" width="39.7109375" customWidth="1"/>
    <col min="3" max="3" width="14.5703125" customWidth="1"/>
    <col min="4" max="4" width="14.28515625" customWidth="1"/>
    <col min="6" max="6" width="16.7109375" customWidth="1"/>
    <col min="7" max="7" width="14.85546875" customWidth="1"/>
  </cols>
  <sheetData>
    <row r="1" spans="2:7" ht="13.5" thickBot="1" x14ac:dyDescent="0.25"/>
    <row r="2" spans="2:7" ht="14.25" thickTop="1" thickBot="1" x14ac:dyDescent="0.25">
      <c r="B2" s="50" t="s">
        <v>236</v>
      </c>
      <c r="C2" s="50" t="s">
        <v>237</v>
      </c>
      <c r="D2" s="50" t="s">
        <v>240</v>
      </c>
      <c r="E2" s="50" t="s">
        <v>239</v>
      </c>
      <c r="F2" s="50" t="s">
        <v>238</v>
      </c>
      <c r="G2" s="54" t="s">
        <v>242</v>
      </c>
    </row>
    <row r="3" spans="2:7" ht="13.5" thickTop="1" x14ac:dyDescent="0.2">
      <c r="B3" s="51" t="s">
        <v>244</v>
      </c>
      <c r="C3" s="55"/>
      <c r="D3" s="55"/>
      <c r="E3" s="55"/>
      <c r="F3" s="55"/>
      <c r="G3" s="56"/>
    </row>
    <row r="4" spans="2:7" ht="13.5" thickBot="1" x14ac:dyDescent="0.25">
      <c r="B4" s="52" t="s">
        <v>245</v>
      </c>
      <c r="C4" s="53"/>
      <c r="D4" s="53"/>
      <c r="E4" s="53"/>
      <c r="F4" s="62"/>
      <c r="G4" s="57"/>
    </row>
    <row r="5" spans="2:7" ht="14.25" thickTop="1" thickBot="1" x14ac:dyDescent="0.25">
      <c r="B5" s="59" t="s">
        <v>241</v>
      </c>
      <c r="C5" s="58">
        <f>+SUM(C3:C4)</f>
        <v>0</v>
      </c>
      <c r="D5" s="60"/>
      <c r="E5" s="58">
        <f>+SUM(E3:E4)</f>
        <v>0</v>
      </c>
      <c r="F5" s="61" t="e">
        <f>+C5/E5</f>
        <v>#DIV/0!</v>
      </c>
      <c r="G5" s="58">
        <f>+SUM(G3:G4)</f>
        <v>0</v>
      </c>
    </row>
    <row r="6" spans="2:7" ht="13.5" thickTop="1" x14ac:dyDescent="0.2"/>
  </sheetData>
  <phoneticPr fontId="39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2119edb-2829-47d7-a4b3-735e350d6569">VP2SX5FN4DM3-377-4757</_dlc_DocId>
    <_dlc_DocIdUrl xmlns="62119edb-2829-47d7-a4b3-735e350d6569">
      <Url>http://s2.achs.cl/sitios/gpr/focospreventivos/_layouts/DocIdRedir.aspx?ID=VP2SX5FN4DM3-377-4757</Url>
      <Description>VP2SX5FN4DM3-377-4757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717BA19B75144AAD22882F020D8732" ma:contentTypeVersion="1" ma:contentTypeDescription="Crear nuevo documento." ma:contentTypeScope="" ma:versionID="b8a0928f71ecc2dbe8f9dfc70771aba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32cfd30b83adf7a282b15aced64ac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783B21-3A4B-47C5-ADC1-F9A117B39BCB}"/>
</file>

<file path=customXml/itemProps2.xml><?xml version="1.0" encoding="utf-8"?>
<ds:datastoreItem xmlns:ds="http://schemas.openxmlformats.org/officeDocument/2006/customXml" ds:itemID="{2C7F10C0-7ED4-4758-A0AD-350A400C2AD0}">
  <ds:schemaRefs>
    <ds:schemaRef ds:uri="http://schemas.microsoft.com/office/2006/metadata/properties"/>
    <ds:schemaRef ds:uri="http://schemas.microsoft.com/office/infopath/2007/PartnerControls"/>
    <ds:schemaRef ds:uri="62119edb-2829-47d7-a4b3-735e350d6569"/>
  </ds:schemaRefs>
</ds:datastoreItem>
</file>

<file path=customXml/itemProps3.xml><?xml version="1.0" encoding="utf-8"?>
<ds:datastoreItem xmlns:ds="http://schemas.openxmlformats.org/officeDocument/2006/customXml" ds:itemID="{C5FFEDB3-8DD3-4A3C-9356-5EC2615F1986}"/>
</file>

<file path=customXml/itemProps4.xml><?xml version="1.0" encoding="utf-8"?>
<ds:datastoreItem xmlns:ds="http://schemas.openxmlformats.org/officeDocument/2006/customXml" ds:itemID="{2C7F10C0-7ED4-4758-A0AD-350A400C2A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AUDITORIA</vt:lpstr>
      <vt:lpstr>FORMATO LISTA VERIFICACION V_1</vt:lpstr>
      <vt:lpstr>Grafico</vt:lpstr>
      <vt:lpstr>AUDITORIA!Área_de_impresión</vt:lpstr>
    </vt:vector>
  </TitlesOfParts>
  <Company>achs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silva</dc:creator>
  <cp:lastModifiedBy>Campos Parra, Andrea</cp:lastModifiedBy>
  <cp:lastPrinted>2013-08-30T03:37:00Z</cp:lastPrinted>
  <dcterms:created xsi:type="dcterms:W3CDTF">2011-02-24T18:22:16Z</dcterms:created>
  <dcterms:modified xsi:type="dcterms:W3CDTF">2017-02-22T12:41:58Z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3c441601-cf2f-43c9-86c0-9aa1ecc3c359</vt:lpwstr>
  </property>
  <property fmtid="{D5CDD505-2E9C-101B-9397-08002B2CF9AE}" pid="3" name="ContentTypeId">
    <vt:lpwstr>0x01010081717BA19B75144AAD22882F020D8732</vt:lpwstr>
  </property>
</Properties>
</file>