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GPRJUM\iCloudDrive\Ruido\Asesoría PREXOR contingencia COVID19\"/>
    </mc:Choice>
  </mc:AlternateContent>
  <bookViews>
    <workbookView xWindow="-120" yWindow="-120" windowWidth="20610" windowHeight="8160" tabRatio="757" autoFilterDateGrouping="0"/>
  </bookViews>
  <sheets>
    <sheet name="LISTA DE VERIFICACION" sheetId="1" r:id="rId1"/>
    <sheet name="Graf" sheetId="3" state="hidden" r:id="rId2"/>
    <sheet name="Recomendaciones" sheetId="4" state="hidden" r:id="rId3"/>
    <sheet name="CopiaReco" sheetId="12" state="hidden" r:id="rId4"/>
    <sheet name="NO Aplica" sheetId="10" state="hidden" r:id="rId5"/>
    <sheet name="Doc_51" sheetId="17" state="hidden" r:id="rId6"/>
    <sheet name="CopiaLV" sheetId="5" state="hidden" r:id="rId7"/>
    <sheet name="datos" sheetId="7" state="hidden" r:id="rId8"/>
    <sheet name="Grafico" sheetId="9" state="hidden" r:id="rId9"/>
  </sheets>
  <definedNames>
    <definedName name="_xlnm.Print_Area" localSheetId="0">'LISTA DE VERIFICACION'!$A$4:$G$46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1" l="1"/>
  <c r="J45" i="1" l="1"/>
  <c r="J43" i="1"/>
  <c r="J42" i="1"/>
  <c r="J41" i="1"/>
  <c r="J40" i="1"/>
  <c r="J39" i="1"/>
  <c r="J37" i="1"/>
  <c r="J36" i="1"/>
  <c r="J35" i="1"/>
  <c r="J34" i="1"/>
  <c r="H45" i="1"/>
  <c r="H43" i="1"/>
  <c r="H42" i="1"/>
  <c r="H41" i="1"/>
  <c r="H40" i="1"/>
  <c r="H39" i="1"/>
  <c r="H37" i="1"/>
  <c r="H36" i="1"/>
  <c r="H35" i="1"/>
  <c r="H34" i="1"/>
  <c r="J32" i="1"/>
  <c r="J31" i="1"/>
  <c r="J30" i="1"/>
  <c r="J29" i="1"/>
  <c r="J28" i="1"/>
  <c r="J27" i="1"/>
  <c r="J26" i="1"/>
  <c r="J25" i="1"/>
  <c r="J24" i="1"/>
  <c r="J23" i="1"/>
  <c r="H32" i="1"/>
  <c r="H31" i="1"/>
  <c r="H30" i="1"/>
  <c r="H29" i="1"/>
  <c r="H28" i="1"/>
  <c r="H27" i="1"/>
  <c r="H26" i="1"/>
  <c r="H25" i="1"/>
  <c r="H24" i="1"/>
  <c r="H23" i="1"/>
  <c r="J22" i="1"/>
  <c r="H22" i="1"/>
  <c r="F41" i="1" l="1"/>
  <c r="F40" i="1"/>
  <c r="F35" i="1"/>
  <c r="F31" i="1"/>
  <c r="F25" i="1"/>
  <c r="F30" i="1"/>
  <c r="F29" i="1"/>
  <c r="F28" i="1"/>
  <c r="F27" i="1"/>
  <c r="F26" i="1"/>
  <c r="F24" i="1"/>
  <c r="F23" i="1"/>
  <c r="F39" i="1" l="1"/>
  <c r="F34" i="1" l="1"/>
  <c r="F32" i="1"/>
  <c r="V2" i="7" l="1"/>
  <c r="H2" i="7"/>
  <c r="G2" i="7"/>
  <c r="F2" i="7"/>
  <c r="E2" i="7"/>
  <c r="D2" i="7"/>
  <c r="C2" i="7"/>
  <c r="B2" i="7"/>
  <c r="A2" i="7"/>
  <c r="B4" i="7"/>
  <c r="C4" i="7"/>
  <c r="D4" i="7"/>
  <c r="E4" i="7"/>
  <c r="F4" i="7"/>
  <c r="G4" i="7"/>
  <c r="H4" i="7"/>
  <c r="I4" i="7"/>
  <c r="J4" i="7"/>
  <c r="K4" i="7"/>
  <c r="L4" i="7"/>
  <c r="M4" i="7"/>
  <c r="N4" i="7"/>
  <c r="O4" i="7"/>
  <c r="P4" i="7"/>
  <c r="Q4" i="7"/>
  <c r="R4" i="7"/>
  <c r="S2" i="7"/>
  <c r="Q2" i="7"/>
  <c r="B56" i="5"/>
  <c r="B55" i="5"/>
  <c r="B54" i="5"/>
  <c r="B53" i="5"/>
  <c r="B52" i="5"/>
  <c r="B51" i="5"/>
  <c r="B50" i="5"/>
  <c r="B49" i="5"/>
  <c r="B48" i="5"/>
  <c r="B47" i="5"/>
  <c r="B46" i="5"/>
  <c r="B45" i="5"/>
  <c r="B43" i="5"/>
  <c r="B44" i="5"/>
  <c r="B42" i="5"/>
  <c r="B41" i="5"/>
  <c r="B40" i="5"/>
  <c r="B39" i="5"/>
  <c r="B38" i="5"/>
  <c r="B37" i="5"/>
  <c r="B36" i="5"/>
  <c r="B35" i="5"/>
  <c r="B34" i="5"/>
  <c r="B33" i="5"/>
  <c r="B32" i="5"/>
  <c r="B31" i="5"/>
  <c r="B30" i="5"/>
  <c r="B29" i="5"/>
  <c r="B24" i="5"/>
  <c r="B28" i="5"/>
  <c r="B27" i="5"/>
  <c r="B26" i="5"/>
  <c r="B25" i="5"/>
  <c r="B23" i="5"/>
  <c r="B22" i="5"/>
  <c r="B21" i="5"/>
  <c r="B20" i="5"/>
  <c r="B19" i="5"/>
  <c r="B18" i="5"/>
  <c r="B17" i="5"/>
  <c r="B16" i="5"/>
  <c r="B15" i="5"/>
  <c r="B13" i="5"/>
  <c r="B12" i="5"/>
  <c r="B11" i="5"/>
  <c r="C16" i="9"/>
  <c r="B10" i="5"/>
  <c r="B8" i="5"/>
  <c r="B7" i="5"/>
  <c r="B6" i="5"/>
  <c r="F45" i="1"/>
  <c r="A13" i="5"/>
  <c r="A15" i="5"/>
  <c r="A16" i="5"/>
  <c r="A17" i="5"/>
  <c r="A18" i="5"/>
  <c r="A19" i="5"/>
  <c r="A20" i="5"/>
  <c r="A21" i="5"/>
  <c r="L18" i="9"/>
  <c r="L16" i="9"/>
  <c r="K14" i="9"/>
  <c r="K18" i="9"/>
  <c r="J14" i="9"/>
  <c r="J18" i="9"/>
  <c r="I14" i="9"/>
  <c r="I18" i="9"/>
  <c r="E14" i="9"/>
  <c r="D14" i="9"/>
  <c r="I20" i="9"/>
  <c r="C14" i="9"/>
  <c r="G14" i="9"/>
  <c r="L13" i="9"/>
  <c r="H13" i="9"/>
  <c r="H12" i="9"/>
  <c r="H11" i="9"/>
  <c r="G11" i="9"/>
  <c r="H10" i="9"/>
  <c r="G10" i="9"/>
  <c r="H9" i="9"/>
  <c r="G9" i="9"/>
  <c r="L8" i="9"/>
  <c r="H8" i="9"/>
  <c r="G8" i="9"/>
  <c r="L7" i="9"/>
  <c r="H7" i="9"/>
  <c r="G7" i="9"/>
  <c r="L6" i="9"/>
  <c r="H6" i="9"/>
  <c r="G6" i="9"/>
  <c r="L5" i="9"/>
  <c r="H5" i="9"/>
  <c r="G5" i="9"/>
  <c r="L4" i="9"/>
  <c r="H4" i="9"/>
  <c r="G4" i="9"/>
  <c r="L3" i="9"/>
  <c r="H3" i="9"/>
  <c r="G3" i="9"/>
  <c r="F43" i="1"/>
  <c r="F42" i="1"/>
  <c r="F37" i="1"/>
  <c r="B39" i="1"/>
  <c r="B40" i="1" s="1"/>
  <c r="B41" i="1" s="1"/>
  <c r="B42" i="1" s="1"/>
  <c r="B43" i="1" s="1"/>
  <c r="F36" i="1"/>
  <c r="A22" i="5"/>
  <c r="A23" i="5"/>
  <c r="A25" i="5"/>
  <c r="A26" i="5"/>
  <c r="A27" i="5"/>
  <c r="A28" i="5"/>
  <c r="I21" i="9"/>
  <c r="H14" i="9"/>
  <c r="L14" i="9"/>
  <c r="A30" i="5"/>
  <c r="A31" i="5"/>
  <c r="A32" i="5"/>
  <c r="A33" i="5"/>
  <c r="A34" i="5"/>
  <c r="A36" i="5"/>
  <c r="A37" i="5"/>
  <c r="A39" i="5"/>
  <c r="A40" i="5"/>
  <c r="A42" i="5"/>
  <c r="A44" i="5"/>
  <c r="A45" i="5"/>
  <c r="A46" i="5"/>
  <c r="A48" i="5"/>
  <c r="A49" i="5"/>
  <c r="A50" i="5"/>
  <c r="A51" i="5"/>
  <c r="A53" i="5"/>
  <c r="A54" i="5"/>
  <c r="A55" i="5"/>
  <c r="A56" i="5"/>
  <c r="R2" i="7"/>
</calcChain>
</file>

<file path=xl/sharedStrings.xml><?xml version="1.0" encoding="utf-8"?>
<sst xmlns="http://schemas.openxmlformats.org/spreadsheetml/2006/main" count="467" uniqueCount="293">
  <si>
    <t>OBJETIVO</t>
  </si>
  <si>
    <t>ALCANCE</t>
  </si>
  <si>
    <t>NC</t>
  </si>
  <si>
    <t xml:space="preserve">  Riesgo Alto</t>
  </si>
  <si>
    <t>NO</t>
  </si>
  <si>
    <t>SI</t>
  </si>
  <si>
    <t>REQUISITOS</t>
  </si>
  <si>
    <t>A</t>
  </si>
  <si>
    <t>CAPACITACIÓN Y ACREDITACIÓN DEL PERSONAL</t>
  </si>
  <si>
    <t>CUMPLE SI/NO</t>
  </si>
  <si>
    <t>B</t>
  </si>
  <si>
    <t>C</t>
  </si>
  <si>
    <t>cronograma</t>
  </si>
  <si>
    <t>D</t>
  </si>
  <si>
    <t>E</t>
  </si>
  <si>
    <t>F</t>
  </si>
  <si>
    <t>G</t>
  </si>
  <si>
    <t>Hacer o actualizar nómina de trabajadores expuestos a plaguicidas.</t>
  </si>
  <si>
    <t xml:space="preserve">                                            RIESGO DEL REQUISITO    </t>
  </si>
  <si>
    <t>Preparación de Mezclas</t>
  </si>
  <si>
    <t>Revisar la existencia de cabina e informe técnico con evaluación de su funcionamiento.</t>
  </si>
  <si>
    <t>Habilitar un lugar exclusivo para preparar mezclas que sea bien iluminado, alejado de fuentes de agua y tenga su piso impermeable.</t>
  </si>
  <si>
    <t>Protección Personal</t>
  </si>
  <si>
    <t>Implementar duchas con agua fría y caliente según lo indicado en los decretos DS 157/2005 y DS 594/1999.</t>
  </si>
  <si>
    <t>Los trabajadores se deben bañar después de cada aplicación. Supervisar su cumplimiento e incluir este procedimiento en Reglamento Interno.</t>
  </si>
  <si>
    <t>H</t>
  </si>
  <si>
    <t>I</t>
  </si>
  <si>
    <t>J</t>
  </si>
  <si>
    <t>Registro o documento que evidencie la realización de esta prueba</t>
  </si>
  <si>
    <t>K</t>
  </si>
  <si>
    <t>Total de Respuestas NO por Color</t>
  </si>
  <si>
    <t>Condiciones Verificadas</t>
  </si>
  <si>
    <t xml:space="preserve"> N° Resp. Si</t>
  </si>
  <si>
    <t>N° Resp. No</t>
  </si>
  <si>
    <t>N° Resp. NC</t>
  </si>
  <si>
    <t>Total</t>
  </si>
  <si>
    <t xml:space="preserve">  % Cumplimiento</t>
  </si>
  <si>
    <t xml:space="preserve"> Total sin NC</t>
  </si>
  <si>
    <t>LV ANATOMIA PATOLOGICA</t>
  </si>
  <si>
    <r>
      <rPr>
        <b/>
        <sz val="12"/>
        <rFont val="Calibri"/>
        <family val="2"/>
      </rPr>
      <t>A</t>
    </r>
    <r>
      <rPr>
        <b/>
        <sz val="10"/>
        <rFont val="Calibri"/>
        <family val="2"/>
      </rPr>
      <t>. Capacitación y Acreditación del Personal</t>
    </r>
  </si>
  <si>
    <t xml:space="preserve">  Total</t>
  </si>
  <si>
    <t xml:space="preserve">Total Preg / clas </t>
  </si>
  <si>
    <t>Total clas 1 y NC</t>
  </si>
  <si>
    <t>% Cumplimiento</t>
  </si>
  <si>
    <t>Alta</t>
  </si>
  <si>
    <t xml:space="preserve">Media </t>
  </si>
  <si>
    <t>Baja</t>
  </si>
  <si>
    <t>Total de resp. NO</t>
  </si>
  <si>
    <t>Evaluacion Riesgo</t>
  </si>
  <si>
    <r>
      <rPr>
        <b/>
        <sz val="12"/>
        <rFont val="Calibri"/>
        <family val="2"/>
      </rPr>
      <t>B</t>
    </r>
    <r>
      <rPr>
        <b/>
        <sz val="10"/>
        <rFont val="Calibri"/>
        <family val="2"/>
      </rPr>
      <t>.Preparación de Mezclas</t>
    </r>
  </si>
  <si>
    <r>
      <rPr>
        <b/>
        <sz val="12"/>
        <rFont val="Calibri"/>
        <family val="2"/>
      </rPr>
      <t>C</t>
    </r>
    <r>
      <rPr>
        <b/>
        <sz val="10"/>
        <rFont val="Calibri"/>
        <family val="2"/>
      </rPr>
      <t>.Protección Personal</t>
    </r>
  </si>
  <si>
    <r>
      <rPr>
        <b/>
        <sz val="12"/>
        <rFont val="Calibri"/>
        <family val="2"/>
      </rPr>
      <t>D</t>
    </r>
    <r>
      <rPr>
        <b/>
        <sz val="10"/>
        <rFont val="Calibri"/>
        <family val="2"/>
      </rPr>
      <t>. Aplicación Plaguicidas</t>
    </r>
  </si>
  <si>
    <r>
      <rPr>
        <b/>
        <sz val="12"/>
        <rFont val="Calibri"/>
        <family val="2"/>
      </rPr>
      <t>F</t>
    </r>
    <r>
      <rPr>
        <b/>
        <sz val="10"/>
        <rFont val="Calibri"/>
        <family val="2"/>
      </rPr>
      <t>. Gestión Ambiental</t>
    </r>
  </si>
  <si>
    <t>LISTA DE VERIFICACION</t>
  </si>
  <si>
    <r>
      <rPr>
        <b/>
        <sz val="12"/>
        <rFont val="Calibri"/>
        <family val="2"/>
      </rPr>
      <t>G</t>
    </r>
    <r>
      <rPr>
        <sz val="12"/>
        <rFont val="Calibri"/>
        <family val="2"/>
      </rPr>
      <t xml:space="preserve">. </t>
    </r>
    <r>
      <rPr>
        <b/>
        <sz val="10"/>
        <rFont val="Calibri"/>
        <family val="2"/>
      </rPr>
      <t>Mitigación de Consecuencias</t>
    </r>
  </si>
  <si>
    <r>
      <rPr>
        <b/>
        <sz val="12"/>
        <rFont val="Calibri"/>
        <family val="2"/>
      </rPr>
      <t>H</t>
    </r>
    <r>
      <rPr>
        <b/>
        <sz val="10"/>
        <rFont val="Calibri"/>
        <family val="2"/>
      </rPr>
      <t>. VIGILANCIA DE SALUD</t>
    </r>
  </si>
  <si>
    <r>
      <rPr>
        <b/>
        <sz val="12"/>
        <rFont val="Calibri"/>
        <family val="2"/>
      </rPr>
      <t>I</t>
    </r>
    <r>
      <rPr>
        <b/>
        <sz val="10"/>
        <rFont val="Calibri"/>
        <family val="2"/>
      </rPr>
      <t>. Cámaras de Fumigación</t>
    </r>
  </si>
  <si>
    <r>
      <rPr>
        <b/>
        <sz val="12"/>
        <rFont val="Calibri"/>
        <family val="2"/>
      </rPr>
      <t>J</t>
    </r>
    <r>
      <rPr>
        <b/>
        <sz val="10"/>
        <rFont val="Calibri"/>
        <family val="2"/>
      </rPr>
      <t>. Hermeticidad de la Cámara y Equipos</t>
    </r>
  </si>
  <si>
    <r>
      <rPr>
        <b/>
        <sz val="12"/>
        <rFont val="Calibri"/>
        <family val="2"/>
      </rPr>
      <t>K</t>
    </r>
    <r>
      <rPr>
        <b/>
        <sz val="10"/>
        <rFont val="Calibri"/>
        <family val="2"/>
      </rPr>
      <t>. Sistema de Aireación y Recirculación</t>
    </r>
  </si>
  <si>
    <t>Nombre</t>
  </si>
  <si>
    <t>Digito</t>
  </si>
  <si>
    <t>Comuna</t>
  </si>
  <si>
    <t>Agencia</t>
  </si>
  <si>
    <t>Noaplica</t>
  </si>
  <si>
    <t>Nocumple</t>
  </si>
  <si>
    <t>Sicumple</t>
  </si>
  <si>
    <t>NivelRiesgo</t>
  </si>
  <si>
    <t>Nombre Jefe</t>
  </si>
  <si>
    <t>ee</t>
  </si>
  <si>
    <t>d</t>
  </si>
  <si>
    <t>3</t>
  </si>
  <si>
    <t>Para la preparación de mezclas disponer de los utensilios necesarios marcándolos y destinando un lugar exclusivo para guardarlos.</t>
  </si>
  <si>
    <t>Proporcionar a su costo, a los trabajadores que manipulen, preparen o apliquen plaguicidas,  ropa impermeable para protección de cuerpo y cabeza.</t>
  </si>
  <si>
    <t>Proporcionar a su costo, a los trabajadores que manipulen, preparen o apliquen plaguicidas,  lentes o pantalla facial que impidan la penetración de los plaguicidas hacia los ojos.</t>
  </si>
  <si>
    <t>Revisar que los equipos de protección personal que adquiera tengan certificación de entidades autorizadas.</t>
  </si>
  <si>
    <t xml:space="preserve">Elaborar programa de equipos de protección personal que indique la forma en que se seleccionan, compran, mantienen y renuevan. Se puede utilizar como guía el Programa de Protección Respiratoria disponible en Gerencia Prevención ACHS. </t>
  </si>
  <si>
    <t>Se debe disponer ducha para el lavado de ojos y cuerpo, para ser usadas en caso de contaminación del personal.</t>
  </si>
  <si>
    <t>Habilitar en la cámara de fumigación una luz visible para todo el personal que les indique cuando se está fumigando.</t>
  </si>
  <si>
    <t>Hacer ensayos de sellado, primero una prueba de sobrepresión de aire y luego una prueba con  gas trazador o el propio gas fumigante, para revisar con un detector  los contornos de puertas y lugares de posibles fugas.</t>
  </si>
  <si>
    <t>Capacitar a los trabajadores que manipulen, preparen o apliquen plaguicidas, en el correcto uso de equipos de protección personal. Dejar registro escrito con firmas del personal capacitado.</t>
  </si>
  <si>
    <t>Alto</t>
  </si>
  <si>
    <t>Mantener en buen estado los equipos de protección personal de acuerdo e lo especificado en programa.</t>
  </si>
  <si>
    <t>En el lugar donde se preparan mezclas habilitar un sistema de ventilación general, mecánico o natural, que cumpla con proporcionar al ambiente del orden de 6 cambios de aire. También puede ser al aire libre.</t>
  </si>
  <si>
    <t>Cuando corresponda, solicitar a una empresa especializada en ventilación industrial el diseño de una cabina para preparar mezclas.</t>
  </si>
  <si>
    <t xml:space="preserve"> Inmediato </t>
  </si>
  <si>
    <t xml:space="preserve"> 1 semana</t>
  </si>
  <si>
    <t xml:space="preserve"> EVIDENCIA CUMPLIMIENTO</t>
  </si>
  <si>
    <t>Fotografía del material utilizado para preparar plaguicidas donde se observe que esta marcado de uso exclusivo.</t>
  </si>
  <si>
    <t>Nota técnica (incluyendo fotografías si es necesario) con las características del lugar destinado a la carga de plaguicidas donde se describa la ventilación, se indique su ubicación lejos de otras personas, animales y fuentes de agua y especifique el piso impermeable con  sistema de contención y recolección de derrames.</t>
  </si>
  <si>
    <t>Informe Técnico con evaluación de la ventilación general del recinto donde se preparan mezclas. Al menos la renovación de aire debe ser de 6 cambios por hora.</t>
  </si>
  <si>
    <t>Fotografía y copia de especificaciones técnicas de la ropa.</t>
  </si>
  <si>
    <t>Fotografía y copia de especificaciones técnicas de la protección ocular.</t>
  </si>
  <si>
    <t>Copia de los certificados de los equipos de protección personal que utilizan los trabajadores.</t>
  </si>
  <si>
    <t>Copia de documento escrito que corresponde a programa de equipos de protección personal que contenga a lo menos:
• Procedimiento para la selección de los equipos,
• procedimiento de mantención de los equipos,
• procedimiento de capacitación de los trabajadores en el uso de los equipos y
• procedimiento de entrega y recambio del equipo.</t>
  </si>
  <si>
    <t>Fotografía de la instalación donde se encuentran las duchas.</t>
  </si>
  <si>
    <t>Copia de la nómina de trabajadores en vigilancia de salud.</t>
  </si>
  <si>
    <t>Fotografía de la cámara donde se observe la baliza o sistema de advertencia instalado para indicar cuando la cámara se encuentra operando.</t>
  </si>
  <si>
    <t>Considerando los grupos químicos de los plaguicidas que la empresa declara utilizar, corresponde ingresar a los trabajadores expuestos a un programa de exámenes ocupacionales cada dos años.</t>
  </si>
  <si>
    <t>Considerando los grupos químicos de los plaguicidas que la empresa declara utilizar, corresponde que los  trabajadores expuestos ingresen a programa de vigilancia de salud y de  evaluaciones ocupacionales cada dos años.</t>
  </si>
  <si>
    <t>REQUISITO QUE NO APLICA</t>
  </si>
  <si>
    <t>JUSTIFICACIÓN</t>
  </si>
  <si>
    <t>N°</t>
  </si>
  <si>
    <t>Cargo</t>
  </si>
  <si>
    <t>Nota: Los plazos indicados son los que establece el protocolo.</t>
  </si>
  <si>
    <t>Riesgo Alto</t>
  </si>
  <si>
    <t>Riesgo Medio</t>
  </si>
  <si>
    <t>Experto ACHS</t>
  </si>
  <si>
    <t>Fecha Visita</t>
  </si>
  <si>
    <t>Plaguicida Principal</t>
  </si>
  <si>
    <t>¿Vigilancia Salud?</t>
  </si>
  <si>
    <t>Alternativa 1 Salud</t>
  </si>
  <si>
    <t>Alternativa 2 salud</t>
  </si>
  <si>
    <t>Raesultado Vigilancia Salud</t>
  </si>
  <si>
    <t>¿Los encargados de supervisar, preparar y aplicar los plaguicidas están informados de los riesgos que éstos presentan?</t>
  </si>
  <si>
    <t>¿Los encargados de supervisar, preparar y aplicar los plaguicidas tienen cursos sobre el buen uso de éstos?</t>
  </si>
  <si>
    <t>¿Tiene guantes de puño largo de goma, nitrilo, neoprén o látex?</t>
  </si>
  <si>
    <t>¿Tiene programa de eliminación de residuos aprobado por la Autoridad Sanitaria?</t>
  </si>
  <si>
    <t>¿Tiene procedimiento para recoger derrames y disponer los residuos?</t>
  </si>
  <si>
    <t>¿El sistema de inyección de gas se encuentra en buen estado?</t>
  </si>
  <si>
    <t>¿La puerta tiene los elementos de cierre hermético en buen estado?</t>
  </si>
  <si>
    <t>¿El sistema de aireación trabaja manteniendo la cámara en succión?</t>
  </si>
  <si>
    <t>¿Los ductos se observan en buen estado?</t>
  </si>
  <si>
    <t>¿La chimenea supera en más de 2 metros la altura de los techos de instalaciones circundantes?</t>
  </si>
  <si>
    <t>¿Es adecuado el sistema de protección contra el agua lluvia?</t>
  </si>
  <si>
    <r>
      <rPr>
        <b/>
        <sz val="12"/>
        <rFont val="Calibri"/>
        <family val="2"/>
      </rPr>
      <t>E</t>
    </r>
    <r>
      <rPr>
        <b/>
        <sz val="10"/>
        <rFont val="Calibri"/>
        <family val="2"/>
      </rPr>
      <t>. Despues de la Aplicación</t>
    </r>
  </si>
  <si>
    <t>Formulario o registro actualizado de la capacitación con fecha de realización de la actividad, temas tratados, duración, relator y  firma de los asistentes.</t>
  </si>
  <si>
    <t>Registro escrito del programa de revisión del estado de los EPP  (incluyendo fotografía).</t>
  </si>
  <si>
    <t>Extracto del reglamento interno donde se indica la obligación que tiene el trabajador que manipula plaguicidas.</t>
  </si>
  <si>
    <t>Documento que describa la  ducha de emergencias y croquis con la ubicación (acompañado de fotografía).</t>
  </si>
  <si>
    <t>Plazo</t>
  </si>
  <si>
    <t>NR</t>
  </si>
  <si>
    <t>Medida de Prevención o Control</t>
  </si>
  <si>
    <t xml:space="preserve">ALBERTO </t>
  </si>
  <si>
    <t>12.345.765-K</t>
  </si>
  <si>
    <t>CORTES</t>
  </si>
  <si>
    <t>ACORTES@ACHS</t>
  </si>
  <si>
    <t>MORENO</t>
  </si>
  <si>
    <t>MARCHALL MARIA TERESA</t>
  </si>
  <si>
    <t>5710150-4</t>
  </si>
  <si>
    <t>HIJUELA B FUNDO LA ESPERANZA</t>
  </si>
  <si>
    <t>S/N</t>
  </si>
  <si>
    <t>PIRQUE</t>
  </si>
  <si>
    <t>CULTIVO DE MAIZ</t>
  </si>
  <si>
    <t>FUNDO LA ESPERANZA</t>
  </si>
  <si>
    <t>.8765445</t>
  </si>
  <si>
    <t>.987655</t>
  </si>
  <si>
    <t xml:space="preserve">CUV </t>
  </si>
  <si>
    <t>Codigo del OA Emisor</t>
  </si>
  <si>
    <t>Fecha Emisión Documento Electrónico</t>
  </si>
  <si>
    <t>Folio</t>
  </si>
  <si>
    <t>Codigo Agente</t>
  </si>
  <si>
    <t>Tipo Documento</t>
  </si>
  <si>
    <t>ID Documento</t>
  </si>
  <si>
    <t>Tipo Documento Asociado</t>
  </si>
  <si>
    <t>ID Documento Asociado</t>
  </si>
  <si>
    <t>Rut Responsable</t>
  </si>
  <si>
    <t>Apellido Paterno Responsable</t>
  </si>
  <si>
    <t>Apellido Materno Responsable</t>
  </si>
  <si>
    <t>Nombres  Responsable</t>
  </si>
  <si>
    <t>Responsable Correo Profesional</t>
  </si>
  <si>
    <t>Rut Empleador</t>
  </si>
  <si>
    <t>Razon Social</t>
  </si>
  <si>
    <t xml:space="preserve">Tipo Calle </t>
  </si>
  <si>
    <t>Nombre Calle</t>
  </si>
  <si>
    <t>Numero</t>
  </si>
  <si>
    <t>Resto Direccion</t>
  </si>
  <si>
    <t>Localidad</t>
  </si>
  <si>
    <t>Codigo CIIU Empleador Evaluado</t>
  </si>
  <si>
    <t>CIIU Texto o Giro Empleador evaluado</t>
  </si>
  <si>
    <t>Carácter Organización</t>
  </si>
  <si>
    <t>N° Total Trabajadores Propios</t>
  </si>
  <si>
    <t>Numero Trabajadores Hombres</t>
  </si>
  <si>
    <t>Numero Trabajadores Mujer</t>
  </si>
  <si>
    <t xml:space="preserve">Reglamento de Higiene y Seguridad </t>
  </si>
  <si>
    <t xml:space="preserve">Reglamento de Higiene y Seguridad incorpora agente de riesgo </t>
  </si>
  <si>
    <t>Reglamento de Orden Higiene y Seguridad</t>
  </si>
  <si>
    <t xml:space="preserve">Reglamento de Orden Higiene y Seguridad incorpora Agente de riesgo </t>
  </si>
  <si>
    <t>Depto. Prevencion Riesgos</t>
  </si>
  <si>
    <t>Estado Centro Trabajo</t>
  </si>
  <si>
    <t xml:space="preserve">Rut Empleador Principal
</t>
  </si>
  <si>
    <t>Nombre Empleador Principal</t>
  </si>
  <si>
    <t>Correlativo Proyecto/contrato</t>
  </si>
  <si>
    <t>Nombre Centro de Trabajo</t>
  </si>
  <si>
    <t xml:space="preserve">Tipo Empresa </t>
  </si>
  <si>
    <t>X (Latitud)</t>
  </si>
  <si>
    <t>Y (Longitud)</t>
  </si>
  <si>
    <t>Tipo calle CT</t>
  </si>
  <si>
    <t>Nombre calle CT</t>
  </si>
  <si>
    <t>Numero CT</t>
  </si>
  <si>
    <t>Localidad CT</t>
  </si>
  <si>
    <t>Comuna CT</t>
  </si>
  <si>
    <t>Descripcion Actividad Centro Trabajo</t>
  </si>
  <si>
    <t>N° Total Trabajadores CT</t>
  </si>
  <si>
    <t>N° Trabajadores Hombres CT</t>
  </si>
  <si>
    <t>N° Trabajadores Mujer CT</t>
  </si>
  <si>
    <t>Comité Paritario Constituido</t>
  </si>
  <si>
    <t>Experto Prevencion Riesgos</t>
  </si>
  <si>
    <t>Experto Prevencion Riesgos-Horas Semana dedicacion al CT</t>
  </si>
  <si>
    <t>Fecha Inicio Centro Trabajo</t>
  </si>
  <si>
    <t>Centro de trabajo con fecha de cierre conocida</t>
  </si>
  <si>
    <t>Fecha Término Centro Trabajo</t>
  </si>
  <si>
    <t>Presencia peligro</t>
  </si>
  <si>
    <t>Fecha Deteccion Peligro</t>
  </si>
  <si>
    <t>Origen</t>
  </si>
  <si>
    <t>BP Centro Trabajo</t>
  </si>
  <si>
    <t>Causas Cierre</t>
  </si>
  <si>
    <t>Motivo Cierre</t>
  </si>
  <si>
    <t>Fecha Cierre</t>
  </si>
  <si>
    <t>Sistema Gestion</t>
  </si>
  <si>
    <t>Sistema Gestion Incluye Plasguicidas</t>
  </si>
  <si>
    <t>13202</t>
  </si>
  <si>
    <t xml:space="preserve">                     Riesgo Medio </t>
  </si>
  <si>
    <t>Direccion_CT</t>
  </si>
  <si>
    <t>Numero_CT</t>
  </si>
  <si>
    <t>Rut_Empleador</t>
  </si>
  <si>
    <t>Tipo Empresa</t>
  </si>
  <si>
    <t>Rancagua</t>
  </si>
  <si>
    <t>10-enero-2019</t>
  </si>
  <si>
    <t>Francisco Perez</t>
  </si>
  <si>
    <t>Administrador</t>
  </si>
  <si>
    <t>Resto direcc Casa Matriz</t>
  </si>
  <si>
    <t>Resto Direcc CT</t>
  </si>
  <si>
    <t>EMPRESA</t>
  </si>
  <si>
    <t>Verificar el cumplimiento de la sucursal o empresa, con las obligaciones establecidas por el protocolo de exposición ocupacional a ruido (PREXOR)</t>
  </si>
  <si>
    <t>IDENTIFICACIÓN DEL AGENTE Y GESTIÓN DEL RIESGO</t>
  </si>
  <si>
    <t>¿Se tiene identificado el riesgo de exposición a ruido y se encuentra explicitado en la documentación preventiva de la empresa?</t>
  </si>
  <si>
    <t>Registro de información a los trabajadores, con firmas. Debe especificar en el documento la temática abordada.</t>
  </si>
  <si>
    <t>Acta con registro firmado de capacitación o de recepción de ficha técnica por parte de los trabajadores mencionados.</t>
  </si>
  <si>
    <t>Verificar existencia de señalizaciones visualmente o mediante fotografías.</t>
  </si>
  <si>
    <t>Cronograma con la planificación del cumplimiento de las exigencias que establece PREXOR.</t>
  </si>
  <si>
    <t>Registro de difusión con firmas</t>
  </si>
  <si>
    <t>Revisar el documento, el cual debe contener procedimientos para la selección, compra, uso, manteción y reposición de la protección auditiva.</t>
  </si>
  <si>
    <t>Registro firmado de capacitación. Debe considerar la capacitación teórica y práctica en el uso del elemento de protección auditiva.</t>
  </si>
  <si>
    <t>Registro de puestos de trabajo y número de trabajadores expuestos a ruido debe, estar especificado en MIPER- Reglamento Interno. Corroborar que las Actas del Comité Paritario incorporen actividades relacionadas con la prevención de exposición ocupacional a ruido.</t>
  </si>
  <si>
    <t>Elaborar un cronograma con la planificación del cumplimiento de las exigencias que establece PREXOR, debe contar con responsables y fechas de cumplimiento para cada punto. Se puede utilizar formato propuesto ACHS.</t>
  </si>
  <si>
    <t>Complementar el SGSST existente o crear uno, según corresponda, considerando las directrices establecidas por PREXOR. Se puede ocupar como orientación la guía de la Seremi de Salud o Sistema de gestión OIT/ACHS.</t>
  </si>
  <si>
    <t>Realizar charla de información/difusión sobre el Sistema de Gestión, generando un registro firmado de la actividad.</t>
  </si>
  <si>
    <t>Elaborar un programa de protección auditiva que debe cumplir con las directrices establecidas en la "Guía para la selección y control de elementos de protección auditiva" del Instituto de Salud Pública, se puede ocupar formato tipo ACHS para este fin.</t>
  </si>
  <si>
    <t xml:space="preserve">Realizar charla de información del Programa de Protección Auditiva, esta debe considerar el entrenamiento teórico y práctico en el uso del elemento de protección auditiva. </t>
  </si>
  <si>
    <t>Remitir registro de difusión PREXOR a SEREMI Salud e Inpección del Trabajo por Carta Certificada o medio similar.</t>
  </si>
  <si>
    <t>En caso que corresponda, incorporar el agente y riesgo de exposición a ruido en MIPER-Reglamento Interno, e incorporar actividades relacionadas con la prevención de exposición ocupacional a ruido en el programa o cronograma de actividades del Comité Paritario. La presencia del agente se determina en primera instancia mediante la aplicación de la identificación, definida por el Instituto de Salud Pública en su ficha cualitativa.</t>
  </si>
  <si>
    <t>¿Se informa a los trabajadores del riesgo de exposición a ruido?</t>
  </si>
  <si>
    <t>Realizar capacitación a trabajadores para informar sobre el riesgo de exposición a ruido o realizar curso ACHS sobre la temática. Se debe dejar registro firmado de la ejecución de esta actividad.</t>
  </si>
  <si>
    <t>Realizar charla de información sobre el protocolo PREXOR o entregar ficha técnica correspondiente, dejando acta de registro firmada. Deben estar todos los trabajadores especificados.</t>
  </si>
  <si>
    <t>Solicitar señalética a la ACHS e instalarla en lugares visibles de las áreas con exposición a ruido.</t>
  </si>
  <si>
    <t xml:space="preserve">Verificar en el documento que contiene el SGSST, que en su estructura considere las indicaciones o directrices establecidas por PREXOR, en resumen:
a) Objetivos.
b) Alcance.
c) Funciones y responsabilidades. 
d) Vigilancia Ambiental, Estudio Previo.
e) Mapa de Riesgo por Exposición a Ruido:
• Mapa de Riesgo Cualitativo.
• Mapa de Riesgo Cuantitativo.
f) Implementación de Medidas de Control:
• Técnicos (ingenieril)
• Administrativas.
• Elementos de Protección Auditiva.
g) Trabajadores en vigilancia de salud.
h) Capacitaciones anuales.
i) Constancia de una revisión del sistema de gestión una vez al año a lo menos. </t>
  </si>
  <si>
    <t>¿Se realiza difusión del PREXOR a personal de prevención, miembros del comité paritario, sindicatos, trabajadores expuestos y jefaturas hasta llegar a las autoridades máximas de la empresa?</t>
  </si>
  <si>
    <t>¿Existe señalética instalada, sobre el riesgo de exposición a ruido en las áreas con presencia del agente?</t>
  </si>
  <si>
    <t>¿Existe un cronograma de implementación para cumplir con las exigencias que establece el protocolo PREXOR?</t>
  </si>
  <si>
    <t>¿Se tiene incorporado en el SGSST de la empresa, las directrices establecidas por PREXOR?</t>
  </si>
  <si>
    <t>¿Se realizó difusión interna del Sistema de Gestión que incorpora las directrices de PREXOR?</t>
  </si>
  <si>
    <t>¿Existe un programa de protección auditiva documentado?</t>
  </si>
  <si>
    <t>¿Se realizó difusión del Programa de Protección Auditiva?</t>
  </si>
  <si>
    <t xml:space="preserve">El programa anual debe considerar en sus contenidos, al menos: Aspectos generales y normativos del ruido, riesgos, consecuencias para la salud, medidas preventivas; uso correcto, almacenamiento y mantención de la protección auditiva. </t>
  </si>
  <si>
    <t>¿Se cuenta con un programa de capacitación anual?</t>
  </si>
  <si>
    <t>Elaborar programa de capacitación anual, éste debe contener al menos todos los contenidos que exige PREXOR. Se pueden realizar los cursos de capacitación disponibles en ACHS.</t>
  </si>
  <si>
    <t>Registro certificado de carta o timbre recepción o copia de carta portadora o documento que acredite esta entrega a las entidades mencionadas.</t>
  </si>
  <si>
    <t>¿Se remitió el registro de la difusión PREXOR a la Seremi de Salud Regional e Inspección del Trabajo correspondiente?</t>
  </si>
  <si>
    <t>Verificar la existencia de informe técnico con resultados del screening, que debe contener todos los puestos de trabajo con potencial exposición ocupacional a ruido.</t>
  </si>
  <si>
    <t xml:space="preserve">Verificar la existencia de informe técnico con resultados. </t>
  </si>
  <si>
    <t>Registro de recepción de información.</t>
  </si>
  <si>
    <t>Elaborar una matriz o documento que contenga la información del Estudio Previo que solicita PREXOR, para lo cual se puede utilizar modelo tipo desarrollado por ACHS.</t>
  </si>
  <si>
    <t>Realizar evaluación cuantitativa de exposición ocupacional a ruido, si corresponde.</t>
  </si>
  <si>
    <t>¿Se levantó la información de "Estudio Previo", necesaria para el desarrollo de las evaluaciones de diagnóstico y cuantitativa?</t>
  </si>
  <si>
    <t>Verificar matriz o documento que contiene la información del "Estudio Previo" solicitado por PREXOR.</t>
  </si>
  <si>
    <t>¿Tiene evaluación de diagnóstico o "screening" de exposición ocupacional a ruido?</t>
  </si>
  <si>
    <t>Realizar evaluación de diagnóstico, en base a lo informado en el Estudio Previo. Podrían ser necesarios ajustes, en base a la asesoría proporcionada por ACHS.</t>
  </si>
  <si>
    <t>¿Tiene evaluación cuantitativa de Exposición Ocupacional a Ruido?</t>
  </si>
  <si>
    <t>Si existen áreas con niveles ambientales de ruido sobre el criterio de acción, ¿Se informó de esta condición a contratistas y subcontratistas que desarrollan labores en éstas?</t>
  </si>
  <si>
    <t>Revisar informe de verificación y control en que se realiza seguimiento a las medidas indicadas en informes técnicos ACHS.</t>
  </si>
  <si>
    <t>Verificar en procedimiento de trabajo</t>
  </si>
  <si>
    <t>Certificación para protección auditiva tipo tapón con registro ACHS y para otro tipo de protección auditiva, incorporación en registro ISP</t>
  </si>
  <si>
    <t>Agendar fecha para ejecutar la verificación y control del informe técnico cuantitativo.</t>
  </si>
  <si>
    <t>Incorporar en procedimientos de trabajo la mantención de equipos o maquinarias que representan fuentes de ruido sobre el criterio de acción, indicando la frecuencia y elementos a revisar.</t>
  </si>
  <si>
    <t>Asegurarse de que la protección auditiva utilizada, cumple con las certificaciones o registros que exige la normativa.</t>
  </si>
  <si>
    <t>¿Se ha realizado verificación de la implementación de medidas prescritas mediante informe de evaluación cuantitativa?</t>
  </si>
  <si>
    <t>¿Los procedimientos de trabajo consideran como variable para la adquisición o arriendo de maquinarias o equipos,  priorizar aquellos de menores niveles de emisión de ruido?</t>
  </si>
  <si>
    <t>Incorporar en procedimiento de trabajo, como variable para la adquisición o arriendo de maquinarias o equipos, el priorizar aquellos de menores niveles de emisión de ruido.</t>
  </si>
  <si>
    <t>Entregar informe con niveles ambientales de ruido a empresas contratistas, dejando registro escrito de su recepción.</t>
  </si>
  <si>
    <t>¿Los procedimientos de trabajo consideran la reubicación de equipos o procesos que generen ruido donde afecten a la menor cantidad de trabajadores?</t>
  </si>
  <si>
    <t>Incorporar en procedimientos de trabajo la reubicación de equipos o procesos que generen ruido, en donde afecten a la menor cantidad de trabajadores.</t>
  </si>
  <si>
    <t>¿Existe programa o procedimiento de mantención de maquinaria o equipos (fuentes de ruido)?</t>
  </si>
  <si>
    <t>¿Los protectores auditivos utilizados, poseen la certificación o registro exigidos en la normativa?</t>
  </si>
  <si>
    <t>Verificar informe nómina de expuestos (INE), éste debe estar actualizado.</t>
  </si>
  <si>
    <t>Confeccionar o actualizar la  lista de todos los trabajadores con exposición a ruido (dosis igual o superior a 50 % o 0,5) para su incorporación al Programa de Vigilancia de la Salud.</t>
  </si>
  <si>
    <t>VIGILANCIA DE LA SALUD</t>
  </si>
  <si>
    <t>MEDIDAS DE CONTROL</t>
  </si>
  <si>
    <t>VIGILANCIA AMBIENTAL</t>
  </si>
  <si>
    <t>ACCIÓN A SEGUIR</t>
  </si>
  <si>
    <t>¿Los trabajadores expuestos sobre el criterio de acción, se encuentran en Programa de Vigilancia de la Salud?</t>
  </si>
  <si>
    <t xml:space="preserve">                   CUMPLIMIENTO PREXOR</t>
  </si>
  <si>
    <t xml:space="preserve">Esta lista de verificación aplica a todos los centros de trabajo en que exista exposición ocupacional a ruido, enviar evidencias de cumplimiento de cada punto, al especialista en higiene industrial que realizará la asesoría </t>
  </si>
  <si>
    <t>SELECCIONAR SI SE CUMPLE O NO CON LA EVIDENCIA INDICADA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</si>
</sst>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quot;.&quot;###"/>
    <numFmt numFmtId="165" formatCode="[$-C0A]d\-mmm\-yy;@"/>
    <numFmt numFmtId="166" formatCode="yyyy/mm/dd;@"/>
    <numFmt numFmtId="167" formatCode="0.0000000"/>
    <numFmt numFmtId="168" formatCode="dd/mm/yyyy;@"/>
  </numFmts>
  <fonts count="35" x14ac:knownFonts="1">
    <font>
      <sz val="12"/>
      <color theme="1"/>
      <name val="Calibri"/>
      <family val="2"/>
      <scheme val="minor"/>
    </font>
    <font>
      <b/>
      <sz val="16"/>
      <color rgb="FF008000"/>
      <name val="Calibri"/>
      <family val="2"/>
    </font>
    <font>
      <sz val="10"/>
      <name val="Arial"/>
      <family val="2"/>
    </font>
    <font>
      <sz val="12"/>
      <color theme="1"/>
      <name val="Calibri"/>
      <family val="2"/>
      <scheme val="minor"/>
    </font>
    <font>
      <b/>
      <sz val="10"/>
      <name val="Calibri"/>
      <family val="2"/>
    </font>
    <font>
      <b/>
      <sz val="12"/>
      <name val="Calibri"/>
      <family val="2"/>
    </font>
    <font>
      <sz val="12"/>
      <name val="Calibri"/>
      <family val="2"/>
    </font>
    <font>
      <sz val="12"/>
      <color theme="1"/>
      <name val="Calibri"/>
      <family val="2"/>
    </font>
    <font>
      <sz val="26"/>
      <color rgb="FF008000"/>
      <name val="Calibri"/>
      <family val="2"/>
    </font>
    <font>
      <sz val="40"/>
      <color rgb="FF008000"/>
      <name val="Calibri"/>
      <family val="2"/>
    </font>
    <font>
      <b/>
      <sz val="22"/>
      <color rgb="FFFFFFFF"/>
      <name val="Calibri"/>
      <family val="2"/>
    </font>
    <font>
      <b/>
      <sz val="16"/>
      <color rgb="FF000000"/>
      <name val="Calibri"/>
      <family val="2"/>
    </font>
    <font>
      <sz val="16"/>
      <color rgb="FF000000"/>
      <name val="Calibri"/>
      <family val="2"/>
    </font>
    <font>
      <sz val="12"/>
      <color rgb="FFFFFFFF"/>
      <name val="Calibri"/>
      <family val="2"/>
    </font>
    <font>
      <b/>
      <sz val="16"/>
      <color rgb="FFFFFFFF"/>
      <name val="Calibri"/>
      <family val="2"/>
    </font>
    <font>
      <b/>
      <sz val="20"/>
      <color rgb="FFFFFFFF"/>
      <name val="Calibri"/>
      <family val="2"/>
    </font>
    <font>
      <b/>
      <sz val="14"/>
      <color rgb="FFFFFFFF"/>
      <name val="Calibri"/>
      <family val="2"/>
    </font>
    <font>
      <sz val="20"/>
      <color rgb="FF008000"/>
      <name val="Calibri"/>
      <family val="2"/>
    </font>
    <font>
      <sz val="10"/>
      <color rgb="FFFFFFFF"/>
      <name val="Arial"/>
      <family val="2"/>
    </font>
    <font>
      <sz val="12"/>
      <color rgb="FFFF0000"/>
      <name val="Calibri"/>
      <family val="2"/>
    </font>
    <font>
      <sz val="16"/>
      <color rgb="FFFF0000"/>
      <name val="Calibri"/>
      <family val="2"/>
    </font>
    <font>
      <b/>
      <sz val="12"/>
      <color theme="1"/>
      <name val="Calibri"/>
      <family val="2"/>
      <scheme val="minor"/>
    </font>
    <font>
      <b/>
      <sz val="12"/>
      <color theme="1"/>
      <name val="Arial"/>
      <family val="2"/>
    </font>
    <font>
      <b/>
      <sz val="12"/>
      <color rgb="FFFFFFFF"/>
      <name val="Calibri"/>
      <family val="2"/>
    </font>
    <font>
      <b/>
      <sz val="12"/>
      <color rgb="FF000000"/>
      <name val="Calibri"/>
      <family val="2"/>
    </font>
    <font>
      <sz val="12"/>
      <color rgb="FF008000"/>
      <name val="Calibri"/>
      <family val="2"/>
    </font>
    <font>
      <sz val="12"/>
      <color rgb="FF000000"/>
      <name val="Calibri"/>
      <family val="2"/>
    </font>
    <font>
      <sz val="12"/>
      <color theme="0" tint="-0.34998626667073579"/>
      <name val="Calibri"/>
      <family val="2"/>
      <scheme val="minor"/>
    </font>
    <font>
      <sz val="12"/>
      <color theme="1"/>
      <name val="Candara"/>
      <family val="2"/>
    </font>
    <font>
      <sz val="11"/>
      <name val="Calibri"/>
      <family val="2"/>
      <scheme val="minor"/>
    </font>
    <font>
      <b/>
      <sz val="12"/>
      <color rgb="FF000000"/>
      <name val="Arial"/>
      <family val="2"/>
    </font>
    <font>
      <sz val="16"/>
      <color theme="0"/>
      <name val="Calibri"/>
      <family val="2"/>
    </font>
    <font>
      <sz val="10"/>
      <color theme="0"/>
      <name val="Calibri"/>
      <family val="2"/>
      <scheme val="minor"/>
    </font>
    <font>
      <sz val="12"/>
      <color theme="0"/>
      <name val="Calibri"/>
      <family val="2"/>
    </font>
    <font>
      <sz val="16"/>
      <name val="Calibri"/>
      <family val="2"/>
    </font>
  </fonts>
  <fills count="2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6600"/>
        <bgColor rgb="FF000000"/>
      </patternFill>
    </fill>
    <fill>
      <patternFill patternType="solid">
        <fgColor rgb="FFD9D9D9"/>
        <bgColor rgb="FF000000"/>
      </patternFill>
    </fill>
    <fill>
      <patternFill patternType="solid">
        <fgColor rgb="FF808080"/>
        <bgColor rgb="FF000000"/>
      </patternFill>
    </fill>
    <fill>
      <patternFill patternType="solid">
        <fgColor rgb="FF008000"/>
        <bgColor rgb="FF000000"/>
      </patternFill>
    </fill>
    <fill>
      <patternFill patternType="solid">
        <fgColor rgb="FFFFFFFF"/>
        <bgColor rgb="FF000000"/>
      </patternFill>
    </fill>
    <fill>
      <patternFill patternType="solid">
        <fgColor rgb="FF99CC00"/>
        <bgColor rgb="FF000000"/>
      </patternFill>
    </fill>
    <fill>
      <patternFill patternType="solid">
        <fgColor rgb="FFFF0000"/>
        <bgColor rgb="FF000000"/>
      </patternFill>
    </fill>
    <fill>
      <patternFill patternType="solid">
        <fgColor rgb="FFFFFF00"/>
        <bgColor rgb="FF000000"/>
      </patternFill>
    </fill>
    <fill>
      <patternFill patternType="solid">
        <fgColor rgb="FF82B056"/>
        <bgColor rgb="FF000000"/>
      </patternFill>
    </fill>
    <fill>
      <patternFill patternType="solid">
        <fgColor rgb="FFFF0000"/>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bgColor indexed="64"/>
      </patternFill>
    </fill>
    <fill>
      <patternFill patternType="solid">
        <fgColor rgb="FF00B0F0"/>
        <bgColor indexed="64"/>
      </patternFill>
    </fill>
    <fill>
      <patternFill patternType="solid">
        <fgColor theme="5" tint="0.59999389629810485"/>
        <bgColor indexed="64"/>
      </patternFill>
    </fill>
    <fill>
      <patternFill patternType="solid">
        <fgColor theme="5"/>
        <bgColor indexed="64"/>
      </patternFill>
    </fill>
    <fill>
      <patternFill patternType="solid">
        <fgColor rgb="FF92D050"/>
        <bgColor rgb="FF000000"/>
      </patternFill>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rgb="FF008000"/>
      </left>
      <right/>
      <top style="hair">
        <color rgb="FF008000"/>
      </top>
      <bottom style="hair">
        <color rgb="FF008000"/>
      </bottom>
      <diagonal/>
    </border>
    <border>
      <left/>
      <right/>
      <top style="hair">
        <color rgb="FF008000"/>
      </top>
      <bottom style="hair">
        <color rgb="FF008000"/>
      </bottom>
      <diagonal/>
    </border>
    <border>
      <left/>
      <right style="hair">
        <color rgb="FF008000"/>
      </right>
      <top style="hair">
        <color rgb="FF008000"/>
      </top>
      <bottom style="hair">
        <color rgb="FF008000"/>
      </bottom>
      <diagonal/>
    </border>
    <border>
      <left style="thin">
        <color auto="1"/>
      </left>
      <right/>
      <top style="medium">
        <color auto="1"/>
      </top>
      <bottom/>
      <diagonal/>
    </border>
    <border>
      <left/>
      <right style="thin">
        <color auto="1"/>
      </right>
      <top style="medium">
        <color auto="1"/>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top style="thin">
        <color rgb="FF00B050"/>
      </top>
      <bottom/>
      <diagonal/>
    </border>
    <border>
      <left/>
      <right/>
      <top/>
      <bottom style="thin">
        <color rgb="FF00B050"/>
      </bottom>
      <diagonal/>
    </border>
  </borders>
  <cellStyleXfs count="5">
    <xf numFmtId="0" fontId="0" fillId="0" borderId="0"/>
    <xf numFmtId="0" fontId="2" fillId="0" borderId="0"/>
    <xf numFmtId="0" fontId="2" fillId="0" borderId="0"/>
    <xf numFmtId="9" fontId="3" fillId="0" borderId="0" applyFont="0" applyFill="0" applyBorder="0" applyAlignment="0" applyProtection="0"/>
    <xf numFmtId="0" fontId="28" fillId="0" borderId="0"/>
  </cellStyleXfs>
  <cellXfs count="151">
    <xf numFmtId="0" fontId="0" fillId="0" borderId="0" xfId="0"/>
    <xf numFmtId="0" fontId="2" fillId="0" borderId="14" xfId="0" applyFont="1" applyBorder="1"/>
    <xf numFmtId="0" fontId="0" fillId="0" borderId="20" xfId="0" applyBorder="1"/>
    <xf numFmtId="0" fontId="0" fillId="3" borderId="20" xfId="0" applyFill="1" applyBorder="1" applyAlignment="1">
      <alignment horizontal="center"/>
    </xf>
    <xf numFmtId="165" fontId="0" fillId="0" borderId="20" xfId="0" applyNumberFormat="1" applyBorder="1"/>
    <xf numFmtId="0" fontId="7" fillId="0" borderId="0" xfId="0" applyFont="1"/>
    <xf numFmtId="0" fontId="7" fillId="0" borderId="0" xfId="0" applyFont="1" applyAlignment="1">
      <alignment horizontal="center"/>
    </xf>
    <xf numFmtId="0" fontId="8" fillId="0" borderId="0" xfId="0" applyFont="1"/>
    <xf numFmtId="0" fontId="7" fillId="0" borderId="4" xfId="0" applyFont="1" applyBorder="1" applyAlignment="1">
      <alignment horizontal="left" indent="1"/>
    </xf>
    <xf numFmtId="0" fontId="7" fillId="0" borderId="5" xfId="0" applyFont="1" applyBorder="1"/>
    <xf numFmtId="0" fontId="12" fillId="0" borderId="0" xfId="0" applyFont="1"/>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14" fillId="0" borderId="0" xfId="0" applyFont="1"/>
    <xf numFmtId="0" fontId="7" fillId="0" borderId="9" xfId="0" applyFont="1" applyBorder="1"/>
    <xf numFmtId="0" fontId="7" fillId="0" borderId="10" xfId="0" applyFont="1" applyBorder="1"/>
    <xf numFmtId="0" fontId="12" fillId="0" borderId="10" xfId="0" applyFont="1" applyBorder="1" applyAlignment="1">
      <alignment horizontal="center" vertical="center"/>
    </xf>
    <xf numFmtId="0" fontId="12" fillId="0" borderId="11" xfId="0" applyFont="1" applyBorder="1" applyAlignment="1">
      <alignment horizontal="left" vertical="center" indent="2"/>
    </xf>
    <xf numFmtId="0" fontId="15" fillId="7" borderId="20" xfId="0" applyFont="1" applyFill="1" applyBorder="1" applyAlignment="1">
      <alignment horizontal="center" vertical="center"/>
    </xf>
    <xf numFmtId="0" fontId="11" fillId="5" borderId="20"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7" fillId="0" borderId="20" xfId="0" applyFont="1" applyBorder="1" applyAlignment="1">
      <alignment horizontal="center" vertical="top" wrapText="1"/>
    </xf>
    <xf numFmtId="0" fontId="14" fillId="4" borderId="20" xfId="0" applyFont="1" applyFill="1" applyBorder="1" applyAlignment="1">
      <alignment horizontal="center" vertical="center" wrapText="1"/>
    </xf>
    <xf numFmtId="0" fontId="7" fillId="0" borderId="0" xfId="0" applyFont="1" applyAlignment="1">
      <alignment wrapText="1"/>
    </xf>
    <xf numFmtId="0" fontId="17" fillId="0" borderId="0" xfId="0" applyFont="1" applyAlignment="1">
      <alignment horizontal="center" vertical="center"/>
    </xf>
    <xf numFmtId="0" fontId="12" fillId="0" borderId="0" xfId="0" applyFont="1" applyAlignment="1">
      <alignment horizontal="left" vertical="top" wrapText="1"/>
    </xf>
    <xf numFmtId="0" fontId="7" fillId="0" borderId="0" xfId="0" applyFont="1" applyAlignment="1">
      <alignment vertical="center"/>
    </xf>
    <xf numFmtId="0" fontId="0" fillId="3" borderId="21" xfId="0" applyFill="1" applyBorder="1" applyAlignment="1">
      <alignment horizontal="center"/>
    </xf>
    <xf numFmtId="0" fontId="2" fillId="9" borderId="14" xfId="0" applyFont="1" applyFill="1" applyBorder="1"/>
    <xf numFmtId="0" fontId="2" fillId="9" borderId="14" xfId="0" applyFont="1" applyFill="1" applyBorder="1" applyProtection="1">
      <protection locked="0"/>
    </xf>
    <xf numFmtId="0" fontId="18" fillId="10" borderId="14" xfId="0" applyFont="1" applyFill="1" applyBorder="1" applyAlignment="1">
      <alignment horizontal="center"/>
    </xf>
    <xf numFmtId="0" fontId="7" fillId="11" borderId="14" xfId="0" applyFont="1" applyFill="1" applyBorder="1" applyAlignment="1">
      <alignment horizontal="center"/>
    </xf>
    <xf numFmtId="0" fontId="18" fillId="12" borderId="14" xfId="0" applyFont="1" applyFill="1" applyBorder="1" applyAlignment="1">
      <alignment horizontal="center"/>
    </xf>
    <xf numFmtId="0" fontId="7" fillId="0" borderId="0" xfId="0" applyFont="1" applyAlignment="1">
      <alignment horizontal="center" vertical="center"/>
    </xf>
    <xf numFmtId="0" fontId="2" fillId="0" borderId="0" xfId="0" applyFont="1"/>
    <xf numFmtId="0" fontId="4" fillId="8" borderId="15" xfId="0" applyFont="1" applyFill="1" applyBorder="1" applyAlignment="1">
      <alignment horizontal="left" vertical="center" wrapText="1"/>
    </xf>
    <xf numFmtId="0" fontId="7" fillId="0" borderId="15" xfId="0" applyFont="1" applyBorder="1" applyAlignment="1">
      <alignment horizontal="center"/>
    </xf>
    <xf numFmtId="2" fontId="7" fillId="0" borderId="15" xfId="0" applyNumberFormat="1" applyFont="1" applyBorder="1" applyAlignment="1">
      <alignment horizontal="center"/>
    </xf>
    <xf numFmtId="0" fontId="7" fillId="0" borderId="16" xfId="0" applyFont="1" applyBorder="1" applyAlignment="1">
      <alignment horizontal="center" vertical="center"/>
    </xf>
    <xf numFmtId="0" fontId="7" fillId="0" borderId="17" xfId="0" applyFont="1" applyBorder="1" applyAlignment="1">
      <alignment horizontal="center"/>
    </xf>
    <xf numFmtId="0" fontId="4" fillId="8" borderId="16" xfId="0" applyFont="1" applyFill="1" applyBorder="1" applyAlignment="1">
      <alignment horizontal="left" vertical="center" wrapText="1"/>
    </xf>
    <xf numFmtId="0" fontId="7" fillId="0" borderId="16" xfId="0" applyFont="1" applyBorder="1" applyAlignment="1">
      <alignment horizontal="center"/>
    </xf>
    <xf numFmtId="2" fontId="7" fillId="0" borderId="16" xfId="0" applyNumberFormat="1" applyFont="1" applyBorder="1" applyAlignment="1">
      <alignment horizontal="center"/>
    </xf>
    <xf numFmtId="0" fontId="7" fillId="0" borderId="18" xfId="0" applyFont="1" applyBorder="1" applyAlignment="1">
      <alignment horizontal="center"/>
    </xf>
    <xf numFmtId="0" fontId="4" fillId="8" borderId="19" xfId="0" applyFont="1" applyFill="1" applyBorder="1" applyAlignment="1">
      <alignment horizontal="left" vertical="center" wrapText="1"/>
    </xf>
    <xf numFmtId="0" fontId="7" fillId="0" borderId="19" xfId="0" applyFont="1" applyBorder="1" applyAlignment="1">
      <alignment horizontal="center"/>
    </xf>
    <xf numFmtId="0" fontId="7" fillId="0" borderId="14" xfId="0" applyFont="1" applyBorder="1" applyAlignment="1">
      <alignment horizontal="center"/>
    </xf>
    <xf numFmtId="2" fontId="7" fillId="0" borderId="14" xfId="0" applyNumberFormat="1" applyFont="1" applyBorder="1" applyAlignment="1">
      <alignment horizontal="center"/>
    </xf>
    <xf numFmtId="0" fontId="7" fillId="0" borderId="14" xfId="0" applyFont="1" applyBorder="1" applyAlignment="1">
      <alignment horizontal="center" vertical="center"/>
    </xf>
    <xf numFmtId="9" fontId="7" fillId="0" borderId="0" xfId="3" applyFont="1" applyAlignment="1">
      <alignment horizontal="center"/>
    </xf>
    <xf numFmtId="0" fontId="2" fillId="11" borderId="0" xfId="0" applyFont="1" applyFill="1"/>
    <xf numFmtId="164" fontId="0" fillId="0" borderId="0" xfId="0" applyNumberFormat="1"/>
    <xf numFmtId="165" fontId="0" fillId="0" borderId="0" xfId="0" applyNumberFormat="1"/>
    <xf numFmtId="0" fontId="7" fillId="2" borderId="0" xfId="0" applyFont="1" applyFill="1" applyAlignment="1">
      <alignment horizontal="center"/>
    </xf>
    <xf numFmtId="0" fontId="0" fillId="13" borderId="0" xfId="0" applyFill="1"/>
    <xf numFmtId="0" fontId="0" fillId="2" borderId="0" xfId="0" applyFill="1"/>
    <xf numFmtId="0" fontId="19" fillId="0" borderId="0" xfId="0" applyFont="1"/>
    <xf numFmtId="0" fontId="19" fillId="0" borderId="0" xfId="0" applyFont="1" applyAlignment="1">
      <alignment horizontal="center" vertical="top"/>
    </xf>
    <xf numFmtId="0" fontId="20" fillId="0" borderId="0" xfId="0" applyFont="1" applyAlignment="1">
      <alignment vertical="top"/>
    </xf>
    <xf numFmtId="0" fontId="7" fillId="2" borderId="16" xfId="0" applyFont="1" applyFill="1" applyBorder="1" applyAlignment="1">
      <alignment horizontal="center"/>
    </xf>
    <xf numFmtId="0" fontId="0" fillId="0" borderId="22" xfId="0" applyBorder="1"/>
    <xf numFmtId="0" fontId="0" fillId="0" borderId="22" xfId="0" applyBorder="1" applyAlignment="1">
      <alignment horizontal="left" vertical="center" wrapText="1"/>
    </xf>
    <xf numFmtId="0" fontId="0" fillId="0" borderId="0" xfId="0" applyAlignment="1">
      <alignment wrapText="1"/>
    </xf>
    <xf numFmtId="0" fontId="24" fillId="5" borderId="20" xfId="0" applyFont="1" applyFill="1" applyBorder="1" applyAlignment="1">
      <alignment horizontal="center" vertical="center"/>
    </xf>
    <xf numFmtId="0" fontId="23" fillId="6" borderId="20" xfId="0" applyFont="1" applyFill="1" applyBorder="1" applyAlignment="1">
      <alignment horizontal="center" vertical="center" wrapText="1"/>
    </xf>
    <xf numFmtId="0" fontId="26" fillId="0" borderId="20" xfId="0" applyFont="1" applyBorder="1" applyAlignment="1">
      <alignment horizontal="left" vertical="top" wrapText="1"/>
    </xf>
    <xf numFmtId="0" fontId="23" fillId="4" borderId="20" xfId="0" applyFont="1" applyFill="1" applyBorder="1" applyAlignment="1">
      <alignment horizontal="center" vertical="center" wrapText="1"/>
    </xf>
    <xf numFmtId="0" fontId="24" fillId="5" borderId="0" xfId="0" applyFont="1" applyFill="1" applyAlignment="1">
      <alignment horizontal="center" vertical="center" wrapText="1"/>
    </xf>
    <xf numFmtId="0" fontId="25" fillId="13" borderId="20" xfId="0" applyFont="1" applyFill="1" applyBorder="1" applyAlignment="1">
      <alignment horizontal="center" vertical="top" wrapText="1"/>
    </xf>
    <xf numFmtId="0" fontId="25" fillId="2" borderId="20" xfId="0" applyFont="1" applyFill="1" applyBorder="1" applyAlignment="1">
      <alignment horizontal="center" vertical="top" wrapText="1"/>
    </xf>
    <xf numFmtId="0" fontId="16" fillId="7" borderId="20" xfId="0" applyFont="1" applyFill="1" applyBorder="1" applyAlignment="1">
      <alignment horizontal="center" vertical="center"/>
    </xf>
    <xf numFmtId="0" fontId="21" fillId="14" borderId="23" xfId="0" applyFont="1" applyFill="1" applyBorder="1" applyAlignment="1">
      <alignment horizontal="left" vertical="center" wrapText="1"/>
    </xf>
    <xf numFmtId="0" fontId="21" fillId="14" borderId="24" xfId="0" applyFont="1" applyFill="1" applyBorder="1" applyAlignment="1">
      <alignment horizontal="left" indent="1"/>
    </xf>
    <xf numFmtId="0" fontId="0" fillId="16" borderId="0" xfId="0" applyFill="1"/>
    <xf numFmtId="0" fontId="27" fillId="16" borderId="0" xfId="0" applyFont="1" applyFill="1"/>
    <xf numFmtId="0" fontId="0" fillId="0" borderId="22" xfId="0" applyBorder="1" applyAlignment="1">
      <alignment wrapText="1"/>
    </xf>
    <xf numFmtId="0" fontId="0" fillId="0" borderId="22" xfId="0" applyBorder="1" applyAlignment="1">
      <alignment horizontal="center" vertical="center"/>
    </xf>
    <xf numFmtId="0" fontId="0" fillId="16" borderId="0" xfId="0" applyFill="1" applyAlignment="1">
      <alignment horizontal="center" vertical="center"/>
    </xf>
    <xf numFmtId="0" fontId="0" fillId="13" borderId="0" xfId="0" applyFill="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0" fillId="16" borderId="0" xfId="0" applyFill="1" applyAlignment="1">
      <alignment horizontal="left" vertical="center"/>
    </xf>
    <xf numFmtId="0" fontId="0" fillId="0" borderId="22" xfId="0" applyBorder="1" applyAlignment="1">
      <alignment horizontal="left" vertical="top" wrapText="1"/>
    </xf>
    <xf numFmtId="0" fontId="0" fillId="13" borderId="22" xfId="0" applyFill="1" applyBorder="1" applyAlignment="1">
      <alignment wrapText="1"/>
    </xf>
    <xf numFmtId="0" fontId="0" fillId="2" borderId="22" xfId="0" applyFill="1" applyBorder="1" applyAlignment="1">
      <alignment wrapText="1"/>
    </xf>
    <xf numFmtId="0" fontId="27" fillId="16" borderId="0" xfId="0" applyFont="1" applyFill="1" applyAlignment="1">
      <alignment horizontal="center" vertical="center"/>
    </xf>
    <xf numFmtId="0" fontId="0" fillId="0" borderId="22" xfId="0" applyBorder="1" applyAlignment="1">
      <alignment horizontal="center" vertical="center" wrapText="1"/>
    </xf>
    <xf numFmtId="0" fontId="0" fillId="18" borderId="20" xfId="0" applyFill="1" applyBorder="1" applyAlignment="1">
      <alignment horizontal="center"/>
    </xf>
    <xf numFmtId="0" fontId="0" fillId="18" borderId="20" xfId="0" applyFill="1" applyBorder="1"/>
    <xf numFmtId="0" fontId="0" fillId="0" borderId="0" xfId="0" applyAlignment="1">
      <alignment horizontal="center"/>
    </xf>
    <xf numFmtId="0" fontId="0" fillId="0" borderId="20" xfId="0" applyBorder="1" applyAlignment="1">
      <alignment horizontal="center" vertical="top" wrapText="1"/>
    </xf>
    <xf numFmtId="0" fontId="0" fillId="15" borderId="20" xfId="0" applyFill="1" applyBorder="1" applyAlignment="1">
      <alignment horizontal="center" vertical="top" wrapText="1"/>
    </xf>
    <xf numFmtId="0" fontId="0" fillId="19" borderId="20" xfId="0" applyFill="1" applyBorder="1" applyAlignment="1">
      <alignment horizontal="center" vertical="top" wrapText="1"/>
    </xf>
    <xf numFmtId="0" fontId="0" fillId="20" borderId="20" xfId="0" applyFill="1" applyBorder="1" applyAlignment="1">
      <alignment horizontal="center" vertical="top" wrapText="1"/>
    </xf>
    <xf numFmtId="0" fontId="0" fillId="0" borderId="20" xfId="0" applyBorder="1" applyAlignment="1">
      <alignment horizontal="left" vertical="top" wrapText="1"/>
    </xf>
    <xf numFmtId="166" fontId="0" fillId="0" borderId="20" xfId="0" applyNumberFormat="1" applyBorder="1" applyAlignment="1">
      <alignment horizontal="center" vertical="top" wrapText="1"/>
    </xf>
    <xf numFmtId="0" fontId="0" fillId="20" borderId="20" xfId="0" applyFill="1" applyBorder="1" applyAlignment="1">
      <alignment horizontal="left" vertical="top" wrapText="1"/>
    </xf>
    <xf numFmtId="0" fontId="29" fillId="15" borderId="20" xfId="0" applyFont="1" applyFill="1" applyBorder="1" applyAlignment="1">
      <alignment horizontal="center" vertical="top" wrapText="1"/>
    </xf>
    <xf numFmtId="0" fontId="0" fillId="15" borderId="0" xfId="0" applyFill="1" applyAlignment="1">
      <alignment horizontal="center"/>
    </xf>
    <xf numFmtId="49" fontId="0" fillId="0" borderId="0" xfId="0" applyNumberFormat="1" applyAlignment="1">
      <alignment horizontal="center"/>
    </xf>
    <xf numFmtId="167" fontId="0" fillId="0" borderId="0" xfId="0" applyNumberFormat="1" applyAlignment="1">
      <alignment horizontal="center"/>
    </xf>
    <xf numFmtId="168" fontId="0" fillId="0" borderId="0" xfId="0" applyNumberFormat="1" applyAlignment="1">
      <alignment horizontal="center"/>
    </xf>
    <xf numFmtId="168" fontId="0" fillId="0" borderId="0" xfId="0" applyNumberFormat="1"/>
    <xf numFmtId="0" fontId="0" fillId="21" borderId="20" xfId="0" applyFill="1" applyBorder="1" applyAlignment="1">
      <alignment horizontal="center"/>
    </xf>
    <xf numFmtId="0" fontId="31" fillId="0" borderId="0" xfId="0" applyFont="1" applyBorder="1" applyAlignment="1">
      <alignment horizontal="justify" vertical="center" wrapText="1"/>
    </xf>
    <xf numFmtId="0" fontId="12" fillId="0" borderId="20" xfId="0" applyFont="1" applyBorder="1" applyAlignment="1">
      <alignment horizontal="left" vertical="top" wrapText="1"/>
    </xf>
    <xf numFmtId="0" fontId="31" fillId="0" borderId="0" xfId="0" applyFont="1" applyAlignment="1">
      <alignment vertical="top" wrapText="1"/>
    </xf>
    <xf numFmtId="0" fontId="31" fillId="0" borderId="0" xfId="0" applyFont="1" applyAlignment="1">
      <alignment vertical="top"/>
    </xf>
    <xf numFmtId="0" fontId="31" fillId="0" borderId="0" xfId="0" applyFont="1" applyAlignment="1">
      <alignment horizontal="center" vertical="top" wrapText="1"/>
    </xf>
    <xf numFmtId="0" fontId="31" fillId="0" borderId="0" xfId="0" applyFont="1" applyAlignment="1">
      <alignment horizontal="center" vertical="top"/>
    </xf>
    <xf numFmtId="0" fontId="33" fillId="0" borderId="0" xfId="0" applyFont="1" applyAlignment="1">
      <alignment horizontal="center" vertical="top"/>
    </xf>
    <xf numFmtId="0" fontId="33" fillId="0" borderId="0" xfId="0" applyFont="1" applyAlignment="1">
      <alignment horizontal="center" vertical="top" wrapText="1"/>
    </xf>
    <xf numFmtId="0" fontId="32" fillId="0" borderId="0" xfId="0" applyFont="1" applyBorder="1" applyAlignment="1">
      <alignment horizontal="justify" vertical="center" wrapText="1"/>
    </xf>
    <xf numFmtId="0" fontId="32" fillId="0" borderId="0" xfId="0" applyFont="1" applyBorder="1" applyAlignment="1">
      <alignment vertical="center" wrapText="1"/>
    </xf>
    <xf numFmtId="0" fontId="13" fillId="0" borderId="0" xfId="0" applyFont="1" applyBorder="1"/>
    <xf numFmtId="0" fontId="34" fillId="0" borderId="20" xfId="0" applyFont="1" applyBorder="1" applyAlignment="1">
      <alignment horizontal="left" vertical="top" wrapText="1"/>
    </xf>
    <xf numFmtId="0" fontId="7" fillId="0" borderId="0" xfId="0" applyFont="1" applyBorder="1" applyAlignment="1">
      <alignment horizontal="left" indent="1"/>
    </xf>
    <xf numFmtId="0" fontId="12" fillId="0" borderId="20" xfId="0" applyFont="1" applyBorder="1" applyAlignment="1">
      <alignment horizontal="left" vertical="top" wrapText="1"/>
    </xf>
    <xf numFmtId="0" fontId="11" fillId="5" borderId="20" xfId="0" applyFont="1" applyFill="1" applyBorder="1" applyAlignment="1">
      <alignment horizontal="center" vertical="center"/>
    </xf>
    <xf numFmtId="0" fontId="11" fillId="5" borderId="1" xfId="0" applyFont="1" applyFill="1" applyBorder="1" applyAlignment="1">
      <alignment horizontal="left" vertical="center" indent="1"/>
    </xf>
    <xf numFmtId="0" fontId="11" fillId="5" borderId="2" xfId="0" applyFont="1" applyFill="1" applyBorder="1" applyAlignment="1">
      <alignment horizontal="left" vertical="center" indent="1"/>
    </xf>
    <xf numFmtId="0" fontId="11" fillId="5" borderId="3" xfId="0" applyFont="1" applyFill="1" applyBorder="1" applyAlignment="1">
      <alignment horizontal="left" vertical="center" indent="1"/>
    </xf>
    <xf numFmtId="0" fontId="11" fillId="5" borderId="4" xfId="0" applyFont="1" applyFill="1" applyBorder="1" applyAlignment="1">
      <alignment horizontal="left" vertical="center" indent="1"/>
    </xf>
    <xf numFmtId="0" fontId="11" fillId="5" borderId="0" xfId="0" applyFont="1" applyFill="1" applyBorder="1" applyAlignment="1">
      <alignment horizontal="left" vertical="center" indent="1"/>
    </xf>
    <xf numFmtId="0" fontId="11" fillId="5" borderId="5" xfId="0" applyFont="1" applyFill="1" applyBorder="1" applyAlignment="1">
      <alignment horizontal="left" vertical="center" indent="1"/>
    </xf>
    <xf numFmtId="0" fontId="10" fillId="22" borderId="0" xfId="0" applyFont="1" applyFill="1" applyAlignment="1">
      <alignment horizontal="center" vertical="center"/>
    </xf>
    <xf numFmtId="0" fontId="9" fillId="0" borderId="0" xfId="0" applyFont="1" applyAlignment="1">
      <alignment horizontal="center" vertical="top"/>
    </xf>
    <xf numFmtId="0" fontId="12" fillId="0" borderId="4" xfId="0" applyFont="1" applyBorder="1" applyAlignment="1">
      <alignment horizontal="left" vertical="center" indent="1"/>
    </xf>
    <xf numFmtId="0" fontId="12" fillId="0" borderId="0" xfId="0" applyFont="1" applyBorder="1" applyAlignment="1">
      <alignment horizontal="left" vertical="center" indent="1"/>
    </xf>
    <xf numFmtId="0" fontId="12" fillId="0" borderId="5" xfId="0" applyFont="1" applyBorder="1" applyAlignment="1">
      <alignment horizontal="left" vertical="center" indent="1"/>
    </xf>
    <xf numFmtId="0" fontId="12" fillId="0" borderId="4" xfId="0" applyFont="1" applyBorder="1" applyAlignment="1">
      <alignment horizontal="left" vertical="center" wrapText="1" indent="1"/>
    </xf>
    <xf numFmtId="0" fontId="12" fillId="0" borderId="0" xfId="0" applyFont="1" applyBorder="1" applyAlignment="1">
      <alignment horizontal="left" vertical="center" wrapText="1" indent="1"/>
    </xf>
    <xf numFmtId="0" fontId="12" fillId="0" borderId="5" xfId="0" applyFont="1" applyBorder="1" applyAlignment="1">
      <alignment horizontal="left" vertical="center" wrapText="1" indent="1"/>
    </xf>
    <xf numFmtId="0" fontId="1" fillId="0" borderId="10" xfId="0" applyFont="1" applyBorder="1" applyAlignment="1">
      <alignment horizontal="center" vertical="center"/>
    </xf>
    <xf numFmtId="0" fontId="14" fillId="6" borderId="20" xfId="0" applyFont="1" applyFill="1" applyBorder="1" applyAlignment="1">
      <alignment horizontal="center" vertical="center"/>
    </xf>
    <xf numFmtId="0" fontId="30" fillId="17" borderId="25" xfId="0" applyFont="1" applyFill="1" applyBorder="1" applyAlignment="1">
      <alignment horizontal="center" vertical="center" wrapText="1"/>
    </xf>
    <xf numFmtId="0" fontId="30" fillId="17" borderId="26" xfId="0" applyFont="1" applyFill="1" applyBorder="1" applyAlignment="1">
      <alignment horizontal="center" vertical="center" wrapText="1"/>
    </xf>
    <xf numFmtId="0" fontId="30" fillId="17" borderId="25" xfId="0" applyFont="1" applyFill="1" applyBorder="1" applyAlignment="1">
      <alignment vertical="center" wrapText="1"/>
    </xf>
    <xf numFmtId="0" fontId="0" fillId="0" borderId="26" xfId="0" applyBorder="1" applyAlignment="1">
      <alignment vertical="center" wrapText="1"/>
    </xf>
    <xf numFmtId="0" fontId="22" fillId="17" borderId="25" xfId="0" applyFont="1" applyFill="1" applyBorder="1" applyAlignment="1">
      <alignment horizontal="center" vertical="center" wrapText="1"/>
    </xf>
    <xf numFmtId="0" fontId="22" fillId="17" borderId="26" xfId="0" applyFont="1" applyFill="1" applyBorder="1" applyAlignment="1">
      <alignment horizontal="center" vertical="center" wrapText="1"/>
    </xf>
    <xf numFmtId="0" fontId="0" fillId="0" borderId="26" xfId="0" applyBorder="1" applyAlignment="1">
      <alignment horizontal="center" vertical="center" wrapText="1"/>
    </xf>
    <xf numFmtId="0" fontId="11" fillId="0" borderId="0" xfId="0" applyFont="1" applyAlignment="1">
      <alignment horizontal="center" vertical="center"/>
    </xf>
    <xf numFmtId="0" fontId="23" fillId="6" borderId="12" xfId="0" applyFont="1" applyFill="1" applyBorder="1" applyAlignment="1">
      <alignment horizontal="center" vertical="center"/>
    </xf>
    <xf numFmtId="0" fontId="23" fillId="6" borderId="13"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wrapText="1"/>
    </xf>
  </cellXfs>
  <cellStyles count="5">
    <cellStyle name="Normal" xfId="0" builtinId="0"/>
    <cellStyle name="Normal 2" xfId="4"/>
    <cellStyle name="Normal 2 2" xfId="1"/>
    <cellStyle name="Normal 4" xfId="2"/>
    <cellStyle name="Porcentaje" xfId="3" builtinId="5"/>
  </cellStyles>
  <dxfs count="102">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009900"/>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009900"/>
        </patternFill>
      </fill>
    </dxf>
  </dxfs>
  <tableStyles count="0" defaultTableStyle="TableStyleMedium2" defaultPivotStyle="PivotStyleLight16"/>
  <colors>
    <mruColors>
      <color rgb="FF99FFCC"/>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solidFill>
                  <a:srgbClr val="00B050"/>
                </a:solidFill>
              </a:defRPr>
            </a:pPr>
            <a:r>
              <a:rPr lang="en-US">
                <a:solidFill>
                  <a:srgbClr val="00B050"/>
                </a:solidFill>
              </a:rPr>
              <a:t>% Cumplimiento</a:t>
            </a:r>
          </a:p>
        </c:rich>
      </c:tx>
      <c:layout>
        <c:manualLayout>
          <c:xMode val="edge"/>
          <c:yMode val="edge"/>
          <c:x val="0.23446396123561478"/>
          <c:y val="4.4150110375275938E-3"/>
        </c:manualLayout>
      </c:layout>
      <c:overlay val="1"/>
    </c:title>
    <c:autoTitleDeleted val="0"/>
    <c:plotArea>
      <c:layout>
        <c:manualLayout>
          <c:layoutTarget val="inner"/>
          <c:xMode val="edge"/>
          <c:yMode val="edge"/>
          <c:x val="0.15415303856248738"/>
          <c:y val="0.1240729345917853"/>
          <c:w val="0.79456491015546138"/>
          <c:h val="0.76532373850619662"/>
        </c:manualLayout>
      </c:layout>
      <c:barChart>
        <c:barDir val="col"/>
        <c:grouping val="clustered"/>
        <c:varyColors val="0"/>
        <c:ser>
          <c:idx val="0"/>
          <c:order val="0"/>
          <c:spPr>
            <a:solidFill>
              <a:srgbClr val="FF0000"/>
            </a:solidFill>
          </c:spPr>
          <c:invertIfNegative val="0"/>
          <c:dPt>
            <c:idx val="1"/>
            <c:invertIfNegative val="0"/>
            <c:bubble3D val="0"/>
            <c:spPr>
              <a:solidFill>
                <a:srgbClr val="FFFF00"/>
              </a:solidFill>
            </c:spPr>
            <c:extLst xmlns:c16r2="http://schemas.microsoft.com/office/drawing/2015/06/chart">
              <c:ext xmlns:c16="http://schemas.microsoft.com/office/drawing/2014/chart" uri="{C3380CC4-5D6E-409C-BE32-E72D297353CC}">
                <c16:uniqueId val="{00000001-A7A7-4FC9-A501-87C55E1D445A}"/>
              </c:ext>
            </c:extLst>
          </c:dPt>
          <c:dLbls>
            <c:spPr>
              <a:solidFill>
                <a:srgbClr val="4F81BD">
                  <a:lumMod val="20000"/>
                  <a:lumOff val="80000"/>
                </a:srgbClr>
              </a:solidFill>
              <a:ln>
                <a:noFill/>
              </a:ln>
              <a:effectLst/>
            </c:spPr>
            <c:txPr>
              <a:bodyPr wrap="square" lIns="38100" tIns="19050" rIns="38100" bIns="19050" anchor="ctr">
                <a:spAutoFit/>
              </a:bodyPr>
              <a:lstStyle/>
              <a:p>
                <a:pPr>
                  <a:defRPr b="1"/>
                </a:pPr>
                <a:endParaRPr lang="es-CL"/>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Grafico!$I$19:$J$19</c:f>
              <c:strCache>
                <c:ptCount val="2"/>
                <c:pt idx="0">
                  <c:v>Alta</c:v>
                </c:pt>
                <c:pt idx="1">
                  <c:v>Media </c:v>
                </c:pt>
              </c:strCache>
            </c:strRef>
          </c:cat>
          <c:val>
            <c:numRef>
              <c:f>Grafico!$I$18:$J$18</c:f>
              <c:numCache>
                <c:formatCode>0%</c:formatCode>
                <c:ptCount val="2"/>
                <c:pt idx="0">
                  <c:v>0.42105263157894735</c:v>
                </c:pt>
                <c:pt idx="1">
                  <c:v>0.54545454545454541</c:v>
                </c:pt>
              </c:numCache>
            </c:numRef>
          </c:val>
          <c:extLst xmlns:c16r2="http://schemas.microsoft.com/office/drawing/2015/06/chart">
            <c:ext xmlns:c16="http://schemas.microsoft.com/office/drawing/2014/chart" uri="{C3380CC4-5D6E-409C-BE32-E72D297353CC}">
              <c16:uniqueId val="{00000002-A7A7-4FC9-A501-87C55E1D445A}"/>
            </c:ext>
          </c:extLst>
        </c:ser>
        <c:dLbls>
          <c:showLegendKey val="0"/>
          <c:showVal val="1"/>
          <c:showCatName val="0"/>
          <c:showSerName val="0"/>
          <c:showPercent val="0"/>
          <c:showBubbleSize val="0"/>
        </c:dLbls>
        <c:gapWidth val="75"/>
        <c:axId val="291290048"/>
        <c:axId val="291292008"/>
      </c:barChart>
      <c:catAx>
        <c:axId val="291290048"/>
        <c:scaling>
          <c:orientation val="minMax"/>
        </c:scaling>
        <c:delete val="0"/>
        <c:axPos val="b"/>
        <c:numFmt formatCode="General" sourceLinked="1"/>
        <c:majorTickMark val="none"/>
        <c:minorTickMark val="none"/>
        <c:tickLblPos val="nextTo"/>
        <c:crossAx val="291292008"/>
        <c:crosses val="autoZero"/>
        <c:auto val="1"/>
        <c:lblAlgn val="ctr"/>
        <c:lblOffset val="100"/>
        <c:noMultiLvlLbl val="0"/>
      </c:catAx>
      <c:valAx>
        <c:axId val="291292008"/>
        <c:scaling>
          <c:orientation val="minMax"/>
        </c:scaling>
        <c:delete val="0"/>
        <c:axPos val="l"/>
        <c:numFmt formatCode="0%" sourceLinked="1"/>
        <c:majorTickMark val="none"/>
        <c:minorTickMark val="none"/>
        <c:tickLblPos val="nextTo"/>
        <c:crossAx val="291290048"/>
        <c:crosses val="autoZero"/>
        <c:crossBetween val="between"/>
      </c:valAx>
      <c:spPr>
        <a:noFill/>
        <a:ln w="25400" cap="flat" cmpd="sng" algn="ctr">
          <a:solidFill>
            <a:srgbClr val="1F497D"/>
          </a:solidFill>
          <a:prstDash val="solid"/>
        </a:ln>
        <a:effectLst/>
      </c:spPr>
    </c:plotArea>
    <c:plotVisOnly val="1"/>
    <c:dispBlanksAs val="gap"/>
    <c:showDLblsOverMax val="0"/>
  </c:chart>
  <c:spPr>
    <a:solidFill>
      <a:srgbClr val="4F81BD">
        <a:lumMod val="20000"/>
        <a:lumOff val="80000"/>
      </a:srgbClr>
    </a:solidFill>
    <a:ln w="9525" cap="flat" cmpd="sng" algn="ctr">
      <a:solidFill>
        <a:srgbClr val="1F497D"/>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200"/>
              <a:t>% Cumplimiento</a:t>
            </a:r>
          </a:p>
        </c:rich>
      </c:tx>
      <c:layout>
        <c:manualLayout>
          <c:xMode val="edge"/>
          <c:yMode val="edge"/>
          <c:x val="0.22047794724960079"/>
          <c:y val="0"/>
        </c:manualLayout>
      </c:layout>
      <c:overlay val="1"/>
    </c:title>
    <c:autoTitleDeleted val="0"/>
    <c:plotArea>
      <c:layout/>
      <c:barChart>
        <c:barDir val="col"/>
        <c:grouping val="clustered"/>
        <c:varyColors val="0"/>
        <c:ser>
          <c:idx val="0"/>
          <c:order val="0"/>
          <c:spPr>
            <a:solidFill>
              <a:srgbClr val="FF0000"/>
            </a:solidFill>
          </c:spPr>
          <c:invertIfNegative val="0"/>
          <c:dPt>
            <c:idx val="1"/>
            <c:invertIfNegative val="0"/>
            <c:bubble3D val="0"/>
            <c:spPr>
              <a:solidFill>
                <a:srgbClr val="FFFF00"/>
              </a:solidFill>
            </c:spPr>
            <c:extLst xmlns:c16r2="http://schemas.microsoft.com/office/drawing/2015/06/chart">
              <c:ext xmlns:c16="http://schemas.microsoft.com/office/drawing/2014/chart" uri="{C3380CC4-5D6E-409C-BE32-E72D297353CC}">
                <c16:uniqueId val="{00000001-DD2A-45C0-9300-3CCCFB58DD04}"/>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General</c:formatCode>
              <c:ptCount val="2"/>
              <c:pt idx="0">
                <c:v>0</c:v>
              </c:pt>
              <c:pt idx="1">
                <c:v>0</c:v>
              </c:pt>
            </c:numLit>
          </c:cat>
          <c:val>
            <c:numLit>
              <c:formatCode>General</c:formatCode>
              <c:ptCount val="2"/>
              <c:pt idx="0">
                <c:v>0</c:v>
              </c:pt>
              <c:pt idx="1">
                <c:v>0</c:v>
              </c:pt>
            </c:numLit>
          </c:val>
          <c:extLst xmlns:c16r2="http://schemas.microsoft.com/office/drawing/2015/06/chart">
            <c:ext xmlns:c16="http://schemas.microsoft.com/office/drawing/2014/chart" uri="{C3380CC4-5D6E-409C-BE32-E72D297353CC}">
              <c16:uniqueId val="{00000002-DD2A-45C0-9300-3CCCFB58DD04}"/>
            </c:ext>
          </c:extLst>
        </c:ser>
        <c:dLbls>
          <c:showLegendKey val="0"/>
          <c:showVal val="1"/>
          <c:showCatName val="0"/>
          <c:showSerName val="0"/>
          <c:showPercent val="0"/>
          <c:showBubbleSize val="0"/>
        </c:dLbls>
        <c:gapWidth val="75"/>
        <c:axId val="374950712"/>
        <c:axId val="374951888"/>
      </c:barChart>
      <c:catAx>
        <c:axId val="374950712"/>
        <c:scaling>
          <c:orientation val="minMax"/>
        </c:scaling>
        <c:delete val="0"/>
        <c:axPos val="b"/>
        <c:numFmt formatCode="General" sourceLinked="1"/>
        <c:majorTickMark val="none"/>
        <c:minorTickMark val="none"/>
        <c:tickLblPos val="nextTo"/>
        <c:crossAx val="374951888"/>
        <c:crosses val="autoZero"/>
        <c:auto val="1"/>
        <c:lblAlgn val="ctr"/>
        <c:lblOffset val="100"/>
        <c:noMultiLvlLbl val="0"/>
      </c:catAx>
      <c:valAx>
        <c:axId val="374951888"/>
        <c:scaling>
          <c:orientation val="minMax"/>
        </c:scaling>
        <c:delete val="0"/>
        <c:axPos val="l"/>
        <c:numFmt formatCode="General" sourceLinked="1"/>
        <c:majorTickMark val="none"/>
        <c:minorTickMark val="none"/>
        <c:tickLblPos val="nextTo"/>
        <c:crossAx val="37495071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v>#REF!</c:v>
          </c:tx>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0-56D9-49BF-A1C4-BAEA0127CB9D}"/>
            </c:ext>
          </c:extLst>
        </c:ser>
        <c:ser>
          <c:idx val="1"/>
          <c:order val="1"/>
          <c:tx>
            <c:v>#REF!</c:v>
          </c:tx>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1-56D9-49BF-A1C4-BAEA0127CB9D}"/>
            </c:ext>
          </c:extLst>
        </c:ser>
        <c:ser>
          <c:idx val="2"/>
          <c:order val="2"/>
          <c:tx>
            <c:v>#REF!</c:v>
          </c:tx>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2-56D9-49BF-A1C4-BAEA0127CB9D}"/>
            </c:ext>
          </c:extLst>
        </c:ser>
        <c:ser>
          <c:idx val="3"/>
          <c:order val="3"/>
          <c:tx>
            <c:v>#REF!</c:v>
          </c:tx>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3-56D9-49BF-A1C4-BAEA0127CB9D}"/>
            </c:ext>
          </c:extLst>
        </c:ser>
        <c:ser>
          <c:idx val="4"/>
          <c:order val="4"/>
          <c:tx>
            <c:v>#REF!</c:v>
          </c:tx>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4-56D9-49BF-A1C4-BAEA0127CB9D}"/>
            </c:ext>
          </c:extLst>
        </c:ser>
        <c:ser>
          <c:idx val="5"/>
          <c:order val="5"/>
          <c:tx>
            <c:v>#REF!</c:v>
          </c:tx>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5-56D9-49BF-A1C4-BAEA0127CB9D}"/>
            </c:ext>
          </c:extLst>
        </c:ser>
        <c:ser>
          <c:idx val="6"/>
          <c:order val="6"/>
          <c:tx>
            <c:v>#REF!</c:v>
          </c:tx>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6-56D9-49BF-A1C4-BAEA0127CB9D}"/>
            </c:ext>
          </c:extLst>
        </c:ser>
        <c:ser>
          <c:idx val="7"/>
          <c:order val="7"/>
          <c:tx>
            <c:v>#REF!</c:v>
          </c:tx>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7-56D9-49BF-A1C4-BAEA0127CB9D}"/>
            </c:ext>
          </c:extLst>
        </c:ser>
        <c:ser>
          <c:idx val="8"/>
          <c:order val="8"/>
          <c:tx>
            <c:v>#REF!</c:v>
          </c:tx>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8-56D9-49BF-A1C4-BAEA0127CB9D}"/>
            </c:ext>
          </c:extLst>
        </c:ser>
        <c:ser>
          <c:idx val="9"/>
          <c:order val="9"/>
          <c:tx>
            <c:v>#REF!</c:v>
          </c:tx>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9-56D9-49BF-A1C4-BAEA0127CB9D}"/>
            </c:ext>
          </c:extLst>
        </c:ser>
        <c:ser>
          <c:idx val="10"/>
          <c:order val="10"/>
          <c:tx>
            <c:v>#REF!</c:v>
          </c:tx>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A-56D9-49BF-A1C4-BAEA0127CB9D}"/>
            </c:ext>
          </c:extLst>
        </c:ser>
        <c:dLbls>
          <c:showLegendKey val="0"/>
          <c:showVal val="0"/>
          <c:showCatName val="0"/>
          <c:showSerName val="0"/>
          <c:showPercent val="0"/>
          <c:showBubbleSize val="0"/>
        </c:dLbls>
        <c:gapWidth val="150"/>
        <c:axId val="374949928"/>
        <c:axId val="374949536"/>
      </c:barChart>
      <c:catAx>
        <c:axId val="374949928"/>
        <c:scaling>
          <c:orientation val="minMax"/>
        </c:scaling>
        <c:delete val="0"/>
        <c:axPos val="b"/>
        <c:majorTickMark val="out"/>
        <c:minorTickMark val="none"/>
        <c:tickLblPos val="nextTo"/>
        <c:crossAx val="374949536"/>
        <c:crosses val="autoZero"/>
        <c:auto val="1"/>
        <c:lblAlgn val="ctr"/>
        <c:lblOffset val="100"/>
        <c:noMultiLvlLbl val="0"/>
      </c:catAx>
      <c:valAx>
        <c:axId val="374949536"/>
        <c:scaling>
          <c:orientation val="minMax"/>
        </c:scaling>
        <c:delete val="0"/>
        <c:axPos val="l"/>
        <c:majorGridlines/>
        <c:numFmt formatCode="General" sourceLinked="1"/>
        <c:majorTickMark val="out"/>
        <c:minorTickMark val="none"/>
        <c:tickLblPos val="nextTo"/>
        <c:crossAx val="37494992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1419225</xdr:colOff>
      <xdr:row>16</xdr:row>
      <xdr:rowOff>142875</xdr:rowOff>
    </xdr:from>
    <xdr:to>
      <xdr:col>6</xdr:col>
      <xdr:colOff>1562100</xdr:colOff>
      <xdr:row>16</xdr:row>
      <xdr:rowOff>286875</xdr:rowOff>
    </xdr:to>
    <xdr:sp macro="" textlink="">
      <xdr:nvSpPr>
        <xdr:cNvPr id="2" name="1 Elipse">
          <a:extLst>
            <a:ext uri="{FF2B5EF4-FFF2-40B4-BE49-F238E27FC236}">
              <a16:creationId xmlns:a16="http://schemas.microsoft.com/office/drawing/2014/main" xmlns="" id="{00000000-0008-0000-0100-000002000000}"/>
            </a:ext>
          </a:extLst>
        </xdr:cNvPr>
        <xdr:cNvSpPr/>
      </xdr:nvSpPr>
      <xdr:spPr>
        <a:xfrm>
          <a:off x="14916150" y="7439025"/>
          <a:ext cx="142875" cy="144000"/>
        </a:xfrm>
        <a:prstGeom prst="ellipse">
          <a:avLst/>
        </a:prstGeom>
        <a:solidFill>
          <a:srgbClr val="FF0000"/>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L" sz="1100"/>
        </a:p>
      </xdr:txBody>
    </xdr:sp>
    <xdr:clientData/>
  </xdr:twoCellAnchor>
  <xdr:twoCellAnchor>
    <xdr:from>
      <xdr:col>5</xdr:col>
      <xdr:colOff>3287486</xdr:colOff>
      <xdr:row>16</xdr:row>
      <xdr:rowOff>157843</xdr:rowOff>
    </xdr:from>
    <xdr:to>
      <xdr:col>5</xdr:col>
      <xdr:colOff>3430361</xdr:colOff>
      <xdr:row>16</xdr:row>
      <xdr:rowOff>301843</xdr:rowOff>
    </xdr:to>
    <xdr:sp macro="" textlink="">
      <xdr:nvSpPr>
        <xdr:cNvPr id="3" name="2 Elipse">
          <a:extLst>
            <a:ext uri="{FF2B5EF4-FFF2-40B4-BE49-F238E27FC236}">
              <a16:creationId xmlns:a16="http://schemas.microsoft.com/office/drawing/2014/main" xmlns="" id="{00000000-0008-0000-0100-000003000000}"/>
            </a:ext>
          </a:extLst>
        </xdr:cNvPr>
        <xdr:cNvSpPr/>
      </xdr:nvSpPr>
      <xdr:spPr>
        <a:xfrm>
          <a:off x="12499522" y="7260772"/>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editAs="oneCell">
    <xdr:from>
      <xdr:col>1</xdr:col>
      <xdr:colOff>13607</xdr:colOff>
      <xdr:row>0</xdr:row>
      <xdr:rowOff>0</xdr:rowOff>
    </xdr:from>
    <xdr:to>
      <xdr:col>2</xdr:col>
      <xdr:colOff>204428</xdr:colOff>
      <xdr:row>6</xdr:row>
      <xdr:rowOff>16863</xdr:rowOff>
    </xdr:to>
    <xdr:pic>
      <xdr:nvPicPr>
        <xdr:cNvPr id="55" name="Imagen 54">
          <a:extLst>
            <a:ext uri="{FF2B5EF4-FFF2-40B4-BE49-F238E27FC236}">
              <a16:creationId xmlns:a16="http://schemas.microsoft.com/office/drawing/2014/main" xmlns="" id="{00000000-0008-0000-01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0"/>
          <a:ext cx="816749" cy="833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1</xdr:row>
      <xdr:rowOff>28574</xdr:rowOff>
    </xdr:from>
    <xdr:to>
      <xdr:col>3</xdr:col>
      <xdr:colOff>423525</xdr:colOff>
      <xdr:row>13</xdr:row>
      <xdr:rowOff>114299</xdr:rowOff>
    </xdr:to>
    <xdr:graphicFrame macro="">
      <xdr:nvGraphicFramePr>
        <xdr:cNvPr id="4" name="3 Gráfico">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107950</xdr:colOff>
          <xdr:row>17</xdr:row>
          <xdr:rowOff>31750</xdr:rowOff>
        </xdr:from>
        <xdr:to>
          <xdr:col>2</xdr:col>
          <xdr:colOff>260350</xdr:colOff>
          <xdr:row>18</xdr:row>
          <xdr:rowOff>120650</xdr:rowOff>
        </xdr:to>
        <xdr:sp macro="" textlink="">
          <xdr:nvSpPr>
            <xdr:cNvPr id="4099" name="CommandButton1" hidden="1">
              <a:extLst>
                <a:ext uri="{63B3BB69-23CF-44E3-9099-C40C66FF867C}">
                  <a14:compatExt spid="_x0000_s4099"/>
                </a:ext>
                <a:ext uri="{FF2B5EF4-FFF2-40B4-BE49-F238E27FC236}">
                  <a16:creationId xmlns:a16="http://schemas.microsoft.com/office/drawing/2014/main" xmlns=""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194732</xdr:colOff>
      <xdr:row>8</xdr:row>
      <xdr:rowOff>465666</xdr:rowOff>
    </xdr:from>
    <xdr:to>
      <xdr:col>0</xdr:col>
      <xdr:colOff>376765</xdr:colOff>
      <xdr:row>8</xdr:row>
      <xdr:rowOff>647700</xdr:rowOff>
    </xdr:to>
    <xdr:sp macro="" textlink="">
      <xdr:nvSpPr>
        <xdr:cNvPr id="45" name="Oval 6">
          <a:extLst>
            <a:ext uri="{FF2B5EF4-FFF2-40B4-BE49-F238E27FC236}">
              <a16:creationId xmlns:a16="http://schemas.microsoft.com/office/drawing/2014/main" xmlns="" id="{00000000-0008-0000-0700-00002D000000}"/>
            </a:ext>
          </a:extLst>
        </xdr:cNvPr>
        <xdr:cNvSpPr/>
      </xdr:nvSpPr>
      <xdr:spPr>
        <a:xfrm>
          <a:off x="194732" y="3989916"/>
          <a:ext cx="182033" cy="1059"/>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15</xdr:row>
      <xdr:rowOff>0</xdr:rowOff>
    </xdr:from>
    <xdr:to>
      <xdr:col>0</xdr:col>
      <xdr:colOff>376765</xdr:colOff>
      <xdr:row>15</xdr:row>
      <xdr:rowOff>0</xdr:rowOff>
    </xdr:to>
    <xdr:sp macro="" textlink="">
      <xdr:nvSpPr>
        <xdr:cNvPr id="47" name="Oval 6">
          <a:extLst>
            <a:ext uri="{FF2B5EF4-FFF2-40B4-BE49-F238E27FC236}">
              <a16:creationId xmlns:a16="http://schemas.microsoft.com/office/drawing/2014/main" xmlns="" id="{00000000-0008-0000-0700-00002F000000}"/>
            </a:ext>
          </a:extLst>
        </xdr:cNvPr>
        <xdr:cNvSpPr/>
      </xdr:nvSpPr>
      <xdr:spPr>
        <a:xfrm>
          <a:off x="194732" y="8010525"/>
          <a:ext cx="182033" cy="0"/>
        </a:xfrm>
        <a:prstGeom prst="ellipse">
          <a:avLst/>
        </a:prstGeom>
        <a:solidFill>
          <a:srgbClr val="FFEC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231319</xdr:colOff>
      <xdr:row>13</xdr:row>
      <xdr:rowOff>467174</xdr:rowOff>
    </xdr:from>
    <xdr:to>
      <xdr:col>0</xdr:col>
      <xdr:colOff>413352</xdr:colOff>
      <xdr:row>13</xdr:row>
      <xdr:rowOff>649208</xdr:rowOff>
    </xdr:to>
    <xdr:sp macro="" textlink="">
      <xdr:nvSpPr>
        <xdr:cNvPr id="48" name="Oval 6">
          <a:extLst>
            <a:ext uri="{FF2B5EF4-FFF2-40B4-BE49-F238E27FC236}">
              <a16:creationId xmlns:a16="http://schemas.microsoft.com/office/drawing/2014/main" xmlns="" id="{00000000-0008-0000-0700-000030000000}"/>
            </a:ext>
          </a:extLst>
        </xdr:cNvPr>
        <xdr:cNvSpPr/>
      </xdr:nvSpPr>
      <xdr:spPr>
        <a:xfrm>
          <a:off x="231319" y="7353749"/>
          <a:ext cx="182033" cy="10584"/>
        </a:xfrm>
        <a:prstGeom prst="ellipse">
          <a:avLst/>
        </a:prstGeom>
        <a:solidFill>
          <a:srgbClr val="FFEC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217714</xdr:colOff>
      <xdr:row>25</xdr:row>
      <xdr:rowOff>410028</xdr:rowOff>
    </xdr:from>
    <xdr:to>
      <xdr:col>0</xdr:col>
      <xdr:colOff>438694</xdr:colOff>
      <xdr:row>25</xdr:row>
      <xdr:rowOff>631008</xdr:rowOff>
    </xdr:to>
    <xdr:sp macro="" textlink="">
      <xdr:nvSpPr>
        <xdr:cNvPr id="51" name="Oval 24">
          <a:extLst>
            <a:ext uri="{FF2B5EF4-FFF2-40B4-BE49-F238E27FC236}">
              <a16:creationId xmlns:a16="http://schemas.microsoft.com/office/drawing/2014/main" xmlns="" id="{00000000-0008-0000-0700-000033000000}"/>
            </a:ext>
          </a:extLst>
        </xdr:cNvPr>
        <xdr:cNvSpPr/>
      </xdr:nvSpPr>
      <xdr:spPr>
        <a:xfrm>
          <a:off x="217714" y="16745403"/>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190500</xdr:colOff>
      <xdr:row>29</xdr:row>
      <xdr:rowOff>342900</xdr:rowOff>
    </xdr:from>
    <xdr:to>
      <xdr:col>0</xdr:col>
      <xdr:colOff>411480</xdr:colOff>
      <xdr:row>29</xdr:row>
      <xdr:rowOff>563880</xdr:rowOff>
    </xdr:to>
    <xdr:sp macro="" textlink="">
      <xdr:nvSpPr>
        <xdr:cNvPr id="52" name="Oval 25">
          <a:extLst>
            <a:ext uri="{FF2B5EF4-FFF2-40B4-BE49-F238E27FC236}">
              <a16:creationId xmlns:a16="http://schemas.microsoft.com/office/drawing/2014/main" xmlns="" id="{00000000-0008-0000-0700-000034000000}"/>
            </a:ext>
          </a:extLst>
        </xdr:cNvPr>
        <xdr:cNvSpPr/>
      </xdr:nvSpPr>
      <xdr:spPr>
        <a:xfrm>
          <a:off x="190500" y="19383375"/>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204107</xdr:colOff>
      <xdr:row>26</xdr:row>
      <xdr:rowOff>372835</xdr:rowOff>
    </xdr:from>
    <xdr:to>
      <xdr:col>0</xdr:col>
      <xdr:colOff>425087</xdr:colOff>
      <xdr:row>26</xdr:row>
      <xdr:rowOff>593815</xdr:rowOff>
    </xdr:to>
    <xdr:sp macro="" textlink="">
      <xdr:nvSpPr>
        <xdr:cNvPr id="53" name="Oval 26">
          <a:extLst>
            <a:ext uri="{FF2B5EF4-FFF2-40B4-BE49-F238E27FC236}">
              <a16:creationId xmlns:a16="http://schemas.microsoft.com/office/drawing/2014/main" xmlns="" id="{00000000-0008-0000-0700-000035000000}"/>
            </a:ext>
          </a:extLst>
        </xdr:cNvPr>
        <xdr:cNvSpPr/>
      </xdr:nvSpPr>
      <xdr:spPr>
        <a:xfrm>
          <a:off x="204107" y="17394010"/>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190500</xdr:colOff>
      <xdr:row>27</xdr:row>
      <xdr:rowOff>342900</xdr:rowOff>
    </xdr:from>
    <xdr:to>
      <xdr:col>0</xdr:col>
      <xdr:colOff>411480</xdr:colOff>
      <xdr:row>27</xdr:row>
      <xdr:rowOff>563880</xdr:rowOff>
    </xdr:to>
    <xdr:sp macro="" textlink="">
      <xdr:nvSpPr>
        <xdr:cNvPr id="54" name="Oval 27">
          <a:extLst>
            <a:ext uri="{FF2B5EF4-FFF2-40B4-BE49-F238E27FC236}">
              <a16:creationId xmlns:a16="http://schemas.microsoft.com/office/drawing/2014/main" xmlns="" id="{00000000-0008-0000-0700-000036000000}"/>
            </a:ext>
          </a:extLst>
        </xdr:cNvPr>
        <xdr:cNvSpPr/>
      </xdr:nvSpPr>
      <xdr:spPr>
        <a:xfrm>
          <a:off x="190500" y="17992725"/>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223157</xdr:colOff>
      <xdr:row>31</xdr:row>
      <xdr:rowOff>447221</xdr:rowOff>
    </xdr:from>
    <xdr:to>
      <xdr:col>0</xdr:col>
      <xdr:colOff>444137</xdr:colOff>
      <xdr:row>31</xdr:row>
      <xdr:rowOff>668201</xdr:rowOff>
    </xdr:to>
    <xdr:sp macro="" textlink="">
      <xdr:nvSpPr>
        <xdr:cNvPr id="56" name="Oval 29">
          <a:extLst>
            <a:ext uri="{FF2B5EF4-FFF2-40B4-BE49-F238E27FC236}">
              <a16:creationId xmlns:a16="http://schemas.microsoft.com/office/drawing/2014/main" xmlns="" id="{00000000-0008-0000-0700-000038000000}"/>
            </a:ext>
          </a:extLst>
        </xdr:cNvPr>
        <xdr:cNvSpPr/>
      </xdr:nvSpPr>
      <xdr:spPr>
        <a:xfrm>
          <a:off x="223157" y="19487696"/>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228600</xdr:colOff>
      <xdr:row>52</xdr:row>
      <xdr:rowOff>282575</xdr:rowOff>
    </xdr:from>
    <xdr:to>
      <xdr:col>0</xdr:col>
      <xdr:colOff>372600</xdr:colOff>
      <xdr:row>52</xdr:row>
      <xdr:rowOff>426575</xdr:rowOff>
    </xdr:to>
    <xdr:sp macro="" textlink="">
      <xdr:nvSpPr>
        <xdr:cNvPr id="57" name="Oval 33">
          <a:extLst>
            <a:ext uri="{FF2B5EF4-FFF2-40B4-BE49-F238E27FC236}">
              <a16:creationId xmlns:a16="http://schemas.microsoft.com/office/drawing/2014/main" xmlns="" id="{00000000-0008-0000-0700-000039000000}"/>
            </a:ext>
          </a:extLst>
        </xdr:cNvPr>
        <xdr:cNvSpPr/>
      </xdr:nvSpPr>
      <xdr:spPr>
        <a:xfrm>
          <a:off x="228600" y="33477200"/>
          <a:ext cx="144000"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13</xdr:row>
      <xdr:rowOff>0</xdr:rowOff>
    </xdr:from>
    <xdr:to>
      <xdr:col>0</xdr:col>
      <xdr:colOff>376765</xdr:colOff>
      <xdr:row>13</xdr:row>
      <xdr:rowOff>0</xdr:rowOff>
    </xdr:to>
    <xdr:sp macro="" textlink="">
      <xdr:nvSpPr>
        <xdr:cNvPr id="62" name="Oval 6">
          <a:extLst>
            <a:ext uri="{FF2B5EF4-FFF2-40B4-BE49-F238E27FC236}">
              <a16:creationId xmlns:a16="http://schemas.microsoft.com/office/drawing/2014/main" xmlns="" id="{00000000-0008-0000-0700-00003E000000}"/>
            </a:ext>
          </a:extLst>
        </xdr:cNvPr>
        <xdr:cNvSpPr/>
      </xdr:nvSpPr>
      <xdr:spPr>
        <a:xfrm>
          <a:off x="194732" y="6886575"/>
          <a:ext cx="182033" cy="0"/>
        </a:xfrm>
        <a:prstGeom prst="ellipse">
          <a:avLst/>
        </a:prstGeom>
        <a:solidFill>
          <a:srgbClr val="FFEC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14</xdr:row>
      <xdr:rowOff>376766</xdr:rowOff>
    </xdr:from>
    <xdr:to>
      <xdr:col>0</xdr:col>
      <xdr:colOff>429683</xdr:colOff>
      <xdr:row>14</xdr:row>
      <xdr:rowOff>558800</xdr:rowOff>
    </xdr:to>
    <xdr:sp macro="" textlink="">
      <xdr:nvSpPr>
        <xdr:cNvPr id="63" name="Oval 6">
          <a:extLst>
            <a:ext uri="{FF2B5EF4-FFF2-40B4-BE49-F238E27FC236}">
              <a16:creationId xmlns:a16="http://schemas.microsoft.com/office/drawing/2014/main" xmlns="" id="{00000000-0008-0000-0700-00003F000000}"/>
            </a:ext>
          </a:extLst>
        </xdr:cNvPr>
        <xdr:cNvSpPr/>
      </xdr:nvSpPr>
      <xdr:spPr>
        <a:xfrm>
          <a:off x="247650" y="773959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15</xdr:row>
      <xdr:rowOff>452966</xdr:rowOff>
    </xdr:from>
    <xdr:to>
      <xdr:col>0</xdr:col>
      <xdr:colOff>376765</xdr:colOff>
      <xdr:row>15</xdr:row>
      <xdr:rowOff>635000</xdr:rowOff>
    </xdr:to>
    <xdr:sp macro="" textlink="">
      <xdr:nvSpPr>
        <xdr:cNvPr id="64" name="Oval 6">
          <a:extLst>
            <a:ext uri="{FF2B5EF4-FFF2-40B4-BE49-F238E27FC236}">
              <a16:creationId xmlns:a16="http://schemas.microsoft.com/office/drawing/2014/main" xmlns="" id="{00000000-0008-0000-0700-000040000000}"/>
            </a:ext>
          </a:extLst>
        </xdr:cNvPr>
        <xdr:cNvSpPr/>
      </xdr:nvSpPr>
      <xdr:spPr>
        <a:xfrm>
          <a:off x="194732" y="846349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16</xdr:row>
      <xdr:rowOff>351366</xdr:rowOff>
    </xdr:from>
    <xdr:to>
      <xdr:col>0</xdr:col>
      <xdr:colOff>376765</xdr:colOff>
      <xdr:row>16</xdr:row>
      <xdr:rowOff>533400</xdr:rowOff>
    </xdr:to>
    <xdr:sp macro="" textlink="">
      <xdr:nvSpPr>
        <xdr:cNvPr id="65" name="Oval 6">
          <a:extLst>
            <a:ext uri="{FF2B5EF4-FFF2-40B4-BE49-F238E27FC236}">
              <a16:creationId xmlns:a16="http://schemas.microsoft.com/office/drawing/2014/main" xmlns="" id="{00000000-0008-0000-0700-000041000000}"/>
            </a:ext>
          </a:extLst>
        </xdr:cNvPr>
        <xdr:cNvSpPr/>
      </xdr:nvSpPr>
      <xdr:spPr>
        <a:xfrm>
          <a:off x="194732" y="912389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242357</xdr:colOff>
      <xdr:row>20</xdr:row>
      <xdr:rowOff>351366</xdr:rowOff>
    </xdr:from>
    <xdr:to>
      <xdr:col>0</xdr:col>
      <xdr:colOff>424390</xdr:colOff>
      <xdr:row>20</xdr:row>
      <xdr:rowOff>533400</xdr:rowOff>
    </xdr:to>
    <xdr:sp macro="" textlink="">
      <xdr:nvSpPr>
        <xdr:cNvPr id="68" name="Oval 6">
          <a:extLst>
            <a:ext uri="{FF2B5EF4-FFF2-40B4-BE49-F238E27FC236}">
              <a16:creationId xmlns:a16="http://schemas.microsoft.com/office/drawing/2014/main" xmlns="" id="{00000000-0008-0000-0700-000044000000}"/>
            </a:ext>
          </a:extLst>
        </xdr:cNvPr>
        <xdr:cNvSpPr/>
      </xdr:nvSpPr>
      <xdr:spPr>
        <a:xfrm>
          <a:off x="242357" y="1200044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190498</xdr:colOff>
      <xdr:row>32</xdr:row>
      <xdr:rowOff>421817</xdr:rowOff>
    </xdr:from>
    <xdr:to>
      <xdr:col>0</xdr:col>
      <xdr:colOff>411478</xdr:colOff>
      <xdr:row>32</xdr:row>
      <xdr:rowOff>642797</xdr:rowOff>
    </xdr:to>
    <xdr:sp macro="" textlink="">
      <xdr:nvSpPr>
        <xdr:cNvPr id="71" name="Oval 29">
          <a:extLst>
            <a:ext uri="{FF2B5EF4-FFF2-40B4-BE49-F238E27FC236}">
              <a16:creationId xmlns:a16="http://schemas.microsoft.com/office/drawing/2014/main" xmlns="" id="{00000000-0008-0000-0700-000047000000}"/>
            </a:ext>
          </a:extLst>
        </xdr:cNvPr>
        <xdr:cNvSpPr/>
      </xdr:nvSpPr>
      <xdr:spPr>
        <a:xfrm>
          <a:off x="190498" y="21414917"/>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35</xdr:row>
      <xdr:rowOff>342900</xdr:rowOff>
    </xdr:from>
    <xdr:to>
      <xdr:col>0</xdr:col>
      <xdr:colOff>389550</xdr:colOff>
      <xdr:row>35</xdr:row>
      <xdr:rowOff>522900</xdr:rowOff>
    </xdr:to>
    <xdr:sp macro="" textlink="">
      <xdr:nvSpPr>
        <xdr:cNvPr id="76" name="Oval 25">
          <a:extLst>
            <a:ext uri="{FF2B5EF4-FFF2-40B4-BE49-F238E27FC236}">
              <a16:creationId xmlns:a16="http://schemas.microsoft.com/office/drawing/2014/main" xmlns="" id="{00000000-0008-0000-0700-00004C000000}"/>
            </a:ext>
          </a:extLst>
        </xdr:cNvPr>
        <xdr:cNvSpPr/>
      </xdr:nvSpPr>
      <xdr:spPr>
        <a:xfrm>
          <a:off x="209550" y="22250400"/>
          <a:ext cx="180000" cy="18000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39</xdr:row>
      <xdr:rowOff>428625</xdr:rowOff>
    </xdr:from>
    <xdr:to>
      <xdr:col>0</xdr:col>
      <xdr:colOff>430530</xdr:colOff>
      <xdr:row>39</xdr:row>
      <xdr:rowOff>649605</xdr:rowOff>
    </xdr:to>
    <xdr:sp macro="" textlink="">
      <xdr:nvSpPr>
        <xdr:cNvPr id="78" name="Oval 33">
          <a:extLst>
            <a:ext uri="{FF2B5EF4-FFF2-40B4-BE49-F238E27FC236}">
              <a16:creationId xmlns:a16="http://schemas.microsoft.com/office/drawing/2014/main" xmlns="" id="{00000000-0008-0000-0700-00004E000000}"/>
            </a:ext>
          </a:extLst>
        </xdr:cNvPr>
        <xdr:cNvSpPr/>
      </xdr:nvSpPr>
      <xdr:spPr>
        <a:xfrm>
          <a:off x="209550" y="25984200"/>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238125</xdr:colOff>
      <xdr:row>43</xdr:row>
      <xdr:rowOff>323850</xdr:rowOff>
    </xdr:from>
    <xdr:to>
      <xdr:col>0</xdr:col>
      <xdr:colOff>459105</xdr:colOff>
      <xdr:row>43</xdr:row>
      <xdr:rowOff>516255</xdr:rowOff>
    </xdr:to>
    <xdr:sp macro="" textlink="">
      <xdr:nvSpPr>
        <xdr:cNvPr id="81" name="Oval 33">
          <a:extLst>
            <a:ext uri="{FF2B5EF4-FFF2-40B4-BE49-F238E27FC236}">
              <a16:creationId xmlns:a16="http://schemas.microsoft.com/office/drawing/2014/main" xmlns="" id="{00000000-0008-0000-0700-000051000000}"/>
            </a:ext>
          </a:extLst>
        </xdr:cNvPr>
        <xdr:cNvSpPr/>
      </xdr:nvSpPr>
      <xdr:spPr>
        <a:xfrm>
          <a:off x="238125" y="28641675"/>
          <a:ext cx="220980" cy="19240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44</xdr:row>
      <xdr:rowOff>323850</xdr:rowOff>
    </xdr:from>
    <xdr:to>
      <xdr:col>0</xdr:col>
      <xdr:colOff>389550</xdr:colOff>
      <xdr:row>44</xdr:row>
      <xdr:rowOff>487680</xdr:rowOff>
    </xdr:to>
    <xdr:sp macro="" textlink="">
      <xdr:nvSpPr>
        <xdr:cNvPr id="82" name="Oval 33">
          <a:extLst>
            <a:ext uri="{FF2B5EF4-FFF2-40B4-BE49-F238E27FC236}">
              <a16:creationId xmlns:a16="http://schemas.microsoft.com/office/drawing/2014/main" xmlns="" id="{00000000-0008-0000-0700-000052000000}"/>
            </a:ext>
          </a:extLst>
        </xdr:cNvPr>
        <xdr:cNvSpPr/>
      </xdr:nvSpPr>
      <xdr:spPr>
        <a:xfrm>
          <a:off x="209550" y="28355925"/>
          <a:ext cx="180000" cy="16383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238125</xdr:colOff>
      <xdr:row>47</xdr:row>
      <xdr:rowOff>304800</xdr:rowOff>
    </xdr:from>
    <xdr:to>
      <xdr:col>0</xdr:col>
      <xdr:colOff>418125</xdr:colOff>
      <xdr:row>47</xdr:row>
      <xdr:rowOff>457200</xdr:rowOff>
    </xdr:to>
    <xdr:sp macro="" textlink="">
      <xdr:nvSpPr>
        <xdr:cNvPr id="84" name="Oval 33">
          <a:extLst>
            <a:ext uri="{FF2B5EF4-FFF2-40B4-BE49-F238E27FC236}">
              <a16:creationId xmlns:a16="http://schemas.microsoft.com/office/drawing/2014/main" xmlns="" id="{00000000-0008-0000-0700-000054000000}"/>
            </a:ext>
          </a:extLst>
        </xdr:cNvPr>
        <xdr:cNvSpPr/>
      </xdr:nvSpPr>
      <xdr:spPr>
        <a:xfrm>
          <a:off x="238125" y="30203775"/>
          <a:ext cx="180000" cy="1524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200025</xdr:colOff>
      <xdr:row>48</xdr:row>
      <xdr:rowOff>390525</xdr:rowOff>
    </xdr:from>
    <xdr:to>
      <xdr:col>0</xdr:col>
      <xdr:colOff>421005</xdr:colOff>
      <xdr:row>48</xdr:row>
      <xdr:rowOff>592455</xdr:rowOff>
    </xdr:to>
    <xdr:sp macro="" textlink="">
      <xdr:nvSpPr>
        <xdr:cNvPr id="85" name="Oval 33">
          <a:extLst>
            <a:ext uri="{FF2B5EF4-FFF2-40B4-BE49-F238E27FC236}">
              <a16:creationId xmlns:a16="http://schemas.microsoft.com/office/drawing/2014/main" xmlns="" id="{00000000-0008-0000-0700-000055000000}"/>
            </a:ext>
          </a:extLst>
        </xdr:cNvPr>
        <xdr:cNvSpPr/>
      </xdr:nvSpPr>
      <xdr:spPr>
        <a:xfrm>
          <a:off x="200025" y="30822900"/>
          <a:ext cx="220980" cy="20193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49</xdr:row>
      <xdr:rowOff>400050</xdr:rowOff>
    </xdr:from>
    <xdr:to>
      <xdr:col>0</xdr:col>
      <xdr:colOff>430530</xdr:colOff>
      <xdr:row>49</xdr:row>
      <xdr:rowOff>621030</xdr:rowOff>
    </xdr:to>
    <xdr:sp macro="" textlink="">
      <xdr:nvSpPr>
        <xdr:cNvPr id="86" name="Oval 33">
          <a:extLst>
            <a:ext uri="{FF2B5EF4-FFF2-40B4-BE49-F238E27FC236}">
              <a16:creationId xmlns:a16="http://schemas.microsoft.com/office/drawing/2014/main" xmlns="" id="{00000000-0008-0000-0700-000056000000}"/>
            </a:ext>
          </a:extLst>
        </xdr:cNvPr>
        <xdr:cNvSpPr/>
      </xdr:nvSpPr>
      <xdr:spPr>
        <a:xfrm>
          <a:off x="209550" y="31489650"/>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242357</xdr:colOff>
      <xdr:row>21</xdr:row>
      <xdr:rowOff>351366</xdr:rowOff>
    </xdr:from>
    <xdr:to>
      <xdr:col>0</xdr:col>
      <xdr:colOff>424390</xdr:colOff>
      <xdr:row>21</xdr:row>
      <xdr:rowOff>533400</xdr:rowOff>
    </xdr:to>
    <xdr:sp macro="" textlink="">
      <xdr:nvSpPr>
        <xdr:cNvPr id="88" name="Oval 6">
          <a:extLst>
            <a:ext uri="{FF2B5EF4-FFF2-40B4-BE49-F238E27FC236}">
              <a16:creationId xmlns:a16="http://schemas.microsoft.com/office/drawing/2014/main" xmlns="" id="{00000000-0008-0000-0700-000058000000}"/>
            </a:ext>
          </a:extLst>
        </xdr:cNvPr>
        <xdr:cNvSpPr/>
      </xdr:nvSpPr>
      <xdr:spPr>
        <a:xfrm>
          <a:off x="242357" y="1200044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270932</xdr:colOff>
      <xdr:row>22</xdr:row>
      <xdr:rowOff>341841</xdr:rowOff>
    </xdr:from>
    <xdr:to>
      <xdr:col>0</xdr:col>
      <xdr:colOff>452965</xdr:colOff>
      <xdr:row>22</xdr:row>
      <xdr:rowOff>523875</xdr:rowOff>
    </xdr:to>
    <xdr:sp macro="" textlink="">
      <xdr:nvSpPr>
        <xdr:cNvPr id="89" name="Oval 6">
          <a:extLst>
            <a:ext uri="{FF2B5EF4-FFF2-40B4-BE49-F238E27FC236}">
              <a16:creationId xmlns:a16="http://schemas.microsoft.com/office/drawing/2014/main" xmlns="" id="{00000000-0008-0000-0700-000059000000}"/>
            </a:ext>
          </a:extLst>
        </xdr:cNvPr>
        <xdr:cNvSpPr/>
      </xdr:nvSpPr>
      <xdr:spPr>
        <a:xfrm>
          <a:off x="270932" y="13229166"/>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4</xdr:col>
      <xdr:colOff>0</xdr:colOff>
      <xdr:row>6</xdr:row>
      <xdr:rowOff>693957</xdr:rowOff>
    </xdr:from>
    <xdr:to>
      <xdr:col>4</xdr:col>
      <xdr:colOff>140220</xdr:colOff>
      <xdr:row>6</xdr:row>
      <xdr:rowOff>697399</xdr:rowOff>
    </xdr:to>
    <xdr:pic>
      <xdr:nvPicPr>
        <xdr:cNvPr id="122" name="121 Imagen">
          <a:extLst>
            <a:ext uri="{FF2B5EF4-FFF2-40B4-BE49-F238E27FC236}">
              <a16:creationId xmlns:a16="http://schemas.microsoft.com/office/drawing/2014/main" xmlns="" id="{00000000-0008-0000-0700-00007A000000}"/>
            </a:ext>
          </a:extLst>
        </xdr:cNvPr>
        <xdr:cNvPicPr>
          <a:picLocks noChangeAspect="1"/>
        </xdr:cNvPicPr>
      </xdr:nvPicPr>
      <xdr:blipFill>
        <a:blip xmlns:r="http://schemas.openxmlformats.org/officeDocument/2006/relationships" r:embed="rId1"/>
        <a:stretch>
          <a:fillRect/>
        </a:stretch>
      </xdr:blipFill>
      <xdr:spPr>
        <a:xfrm>
          <a:off x="493937" y="10809507"/>
          <a:ext cx="140220" cy="146317"/>
        </a:xfrm>
        <a:prstGeom prst="rect">
          <a:avLst/>
        </a:prstGeom>
      </xdr:spPr>
    </xdr:pic>
    <xdr:clientData/>
  </xdr:twoCellAnchor>
  <xdr:twoCellAnchor editAs="oneCell">
    <xdr:from>
      <xdr:col>4</xdr:col>
      <xdr:colOff>0</xdr:colOff>
      <xdr:row>14</xdr:row>
      <xdr:rowOff>680350</xdr:rowOff>
    </xdr:from>
    <xdr:to>
      <xdr:col>4</xdr:col>
      <xdr:colOff>140220</xdr:colOff>
      <xdr:row>14</xdr:row>
      <xdr:rowOff>686433</xdr:rowOff>
    </xdr:to>
    <xdr:pic>
      <xdr:nvPicPr>
        <xdr:cNvPr id="125" name="124 Imagen">
          <a:extLst>
            <a:ext uri="{FF2B5EF4-FFF2-40B4-BE49-F238E27FC236}">
              <a16:creationId xmlns:a16="http://schemas.microsoft.com/office/drawing/2014/main" xmlns="" id="{00000000-0008-0000-0700-00007D000000}"/>
            </a:ext>
          </a:extLst>
        </xdr:cNvPr>
        <xdr:cNvPicPr>
          <a:picLocks noChangeAspect="1"/>
        </xdr:cNvPicPr>
      </xdr:nvPicPr>
      <xdr:blipFill>
        <a:blip xmlns:r="http://schemas.openxmlformats.org/officeDocument/2006/relationships" r:embed="rId1"/>
        <a:stretch>
          <a:fillRect/>
        </a:stretch>
      </xdr:blipFill>
      <xdr:spPr>
        <a:xfrm>
          <a:off x="534758" y="19177900"/>
          <a:ext cx="140220" cy="146317"/>
        </a:xfrm>
        <a:prstGeom prst="rect">
          <a:avLst/>
        </a:prstGeom>
      </xdr:spPr>
    </xdr:pic>
    <xdr:clientData/>
  </xdr:twoCellAnchor>
  <xdr:twoCellAnchor editAs="oneCell">
    <xdr:from>
      <xdr:col>4</xdr:col>
      <xdr:colOff>0</xdr:colOff>
      <xdr:row>17</xdr:row>
      <xdr:rowOff>693957</xdr:rowOff>
    </xdr:from>
    <xdr:to>
      <xdr:col>4</xdr:col>
      <xdr:colOff>140220</xdr:colOff>
      <xdr:row>17</xdr:row>
      <xdr:rowOff>697399</xdr:rowOff>
    </xdr:to>
    <xdr:pic>
      <xdr:nvPicPr>
        <xdr:cNvPr id="128" name="127 Imagen">
          <a:extLst>
            <a:ext uri="{FF2B5EF4-FFF2-40B4-BE49-F238E27FC236}">
              <a16:creationId xmlns:a16="http://schemas.microsoft.com/office/drawing/2014/main" xmlns="" id="{00000000-0008-0000-0700-000080000000}"/>
            </a:ext>
          </a:extLst>
        </xdr:cNvPr>
        <xdr:cNvPicPr>
          <a:picLocks noChangeAspect="1"/>
        </xdr:cNvPicPr>
      </xdr:nvPicPr>
      <xdr:blipFill>
        <a:blip xmlns:r="http://schemas.openxmlformats.org/officeDocument/2006/relationships" r:embed="rId1"/>
        <a:stretch>
          <a:fillRect/>
        </a:stretch>
      </xdr:blipFill>
      <xdr:spPr>
        <a:xfrm>
          <a:off x="493937" y="22849107"/>
          <a:ext cx="140220" cy="146317"/>
        </a:xfrm>
        <a:prstGeom prst="rect">
          <a:avLst/>
        </a:prstGeom>
      </xdr:spPr>
    </xdr:pic>
    <xdr:clientData/>
  </xdr:twoCellAnchor>
  <xdr:twoCellAnchor editAs="oneCell">
    <xdr:from>
      <xdr:col>4</xdr:col>
      <xdr:colOff>0</xdr:colOff>
      <xdr:row>30</xdr:row>
      <xdr:rowOff>380996</xdr:rowOff>
    </xdr:from>
    <xdr:to>
      <xdr:col>4</xdr:col>
      <xdr:colOff>140220</xdr:colOff>
      <xdr:row>30</xdr:row>
      <xdr:rowOff>384438</xdr:rowOff>
    </xdr:to>
    <xdr:pic>
      <xdr:nvPicPr>
        <xdr:cNvPr id="134" name="133 Imagen">
          <a:extLst>
            <a:ext uri="{FF2B5EF4-FFF2-40B4-BE49-F238E27FC236}">
              <a16:creationId xmlns:a16="http://schemas.microsoft.com/office/drawing/2014/main" xmlns="" id="{00000000-0008-0000-0700-000086000000}"/>
            </a:ext>
          </a:extLst>
        </xdr:cNvPr>
        <xdr:cNvPicPr>
          <a:picLocks noChangeAspect="1"/>
        </xdr:cNvPicPr>
      </xdr:nvPicPr>
      <xdr:blipFill>
        <a:blip xmlns:r="http://schemas.openxmlformats.org/officeDocument/2006/relationships" r:embed="rId2"/>
        <a:stretch>
          <a:fillRect/>
        </a:stretch>
      </xdr:blipFill>
      <xdr:spPr>
        <a:xfrm>
          <a:off x="521151" y="33766121"/>
          <a:ext cx="140220" cy="146317"/>
        </a:xfrm>
        <a:prstGeom prst="rect">
          <a:avLst/>
        </a:prstGeom>
      </xdr:spPr>
    </xdr:pic>
    <xdr:clientData/>
  </xdr:twoCellAnchor>
  <xdr:twoCellAnchor editAs="oneCell">
    <xdr:from>
      <xdr:col>4</xdr:col>
      <xdr:colOff>0</xdr:colOff>
      <xdr:row>32</xdr:row>
      <xdr:rowOff>557887</xdr:rowOff>
    </xdr:from>
    <xdr:to>
      <xdr:col>4</xdr:col>
      <xdr:colOff>140220</xdr:colOff>
      <xdr:row>32</xdr:row>
      <xdr:rowOff>561329</xdr:rowOff>
    </xdr:to>
    <xdr:pic>
      <xdr:nvPicPr>
        <xdr:cNvPr id="136" name="135 Imagen">
          <a:extLst>
            <a:ext uri="{FF2B5EF4-FFF2-40B4-BE49-F238E27FC236}">
              <a16:creationId xmlns:a16="http://schemas.microsoft.com/office/drawing/2014/main" xmlns="" id="{00000000-0008-0000-0700-000088000000}"/>
            </a:ext>
          </a:extLst>
        </xdr:cNvPr>
        <xdr:cNvPicPr>
          <a:picLocks noChangeAspect="1"/>
        </xdr:cNvPicPr>
      </xdr:nvPicPr>
      <xdr:blipFill>
        <a:blip xmlns:r="http://schemas.openxmlformats.org/officeDocument/2006/relationships" r:embed="rId1"/>
        <a:stretch>
          <a:fillRect/>
        </a:stretch>
      </xdr:blipFill>
      <xdr:spPr>
        <a:xfrm>
          <a:off x="493937" y="35771812"/>
          <a:ext cx="140220" cy="146317"/>
        </a:xfrm>
        <a:prstGeom prst="rect">
          <a:avLst/>
        </a:prstGeom>
      </xdr:spPr>
    </xdr:pic>
    <xdr:clientData/>
  </xdr:twoCellAnchor>
  <xdr:twoCellAnchor editAs="oneCell">
    <xdr:from>
      <xdr:col>4</xdr:col>
      <xdr:colOff>0</xdr:colOff>
      <xdr:row>47</xdr:row>
      <xdr:rowOff>557887</xdr:rowOff>
    </xdr:from>
    <xdr:to>
      <xdr:col>4</xdr:col>
      <xdr:colOff>140220</xdr:colOff>
      <xdr:row>47</xdr:row>
      <xdr:rowOff>583020</xdr:rowOff>
    </xdr:to>
    <xdr:pic>
      <xdr:nvPicPr>
        <xdr:cNvPr id="164" name="163 Imagen">
          <a:extLst>
            <a:ext uri="{FF2B5EF4-FFF2-40B4-BE49-F238E27FC236}">
              <a16:creationId xmlns:a16="http://schemas.microsoft.com/office/drawing/2014/main" xmlns="" id="{00000000-0008-0000-0700-0000A4000000}"/>
            </a:ext>
          </a:extLst>
        </xdr:cNvPr>
        <xdr:cNvPicPr>
          <a:picLocks noChangeAspect="1"/>
        </xdr:cNvPicPr>
      </xdr:nvPicPr>
      <xdr:blipFill>
        <a:blip xmlns:r="http://schemas.openxmlformats.org/officeDocument/2006/relationships" r:embed="rId2"/>
        <a:stretch>
          <a:fillRect/>
        </a:stretch>
      </xdr:blipFill>
      <xdr:spPr>
        <a:xfrm>
          <a:off x="521151" y="52154812"/>
          <a:ext cx="140220" cy="146317"/>
        </a:xfrm>
        <a:prstGeom prst="rect">
          <a:avLst/>
        </a:prstGeom>
      </xdr:spPr>
    </xdr:pic>
    <xdr:clientData/>
  </xdr:twoCellAnchor>
  <xdr:twoCellAnchor editAs="oneCell">
    <xdr:from>
      <xdr:col>4</xdr:col>
      <xdr:colOff>0</xdr:colOff>
      <xdr:row>48</xdr:row>
      <xdr:rowOff>408210</xdr:rowOff>
    </xdr:from>
    <xdr:to>
      <xdr:col>4</xdr:col>
      <xdr:colOff>140220</xdr:colOff>
      <xdr:row>48</xdr:row>
      <xdr:rowOff>411652</xdr:rowOff>
    </xdr:to>
    <xdr:pic>
      <xdr:nvPicPr>
        <xdr:cNvPr id="165" name="164 Imagen">
          <a:extLst>
            <a:ext uri="{FF2B5EF4-FFF2-40B4-BE49-F238E27FC236}">
              <a16:creationId xmlns:a16="http://schemas.microsoft.com/office/drawing/2014/main" xmlns="" id="{00000000-0008-0000-0700-0000A5000000}"/>
            </a:ext>
          </a:extLst>
        </xdr:cNvPr>
        <xdr:cNvPicPr>
          <a:picLocks noChangeAspect="1"/>
        </xdr:cNvPicPr>
      </xdr:nvPicPr>
      <xdr:blipFill>
        <a:blip xmlns:r="http://schemas.openxmlformats.org/officeDocument/2006/relationships" r:embed="rId1"/>
        <a:stretch>
          <a:fillRect/>
        </a:stretch>
      </xdr:blipFill>
      <xdr:spPr>
        <a:xfrm>
          <a:off x="521151" y="53033835"/>
          <a:ext cx="140220" cy="146317"/>
        </a:xfrm>
        <a:prstGeom prst="rect">
          <a:avLst/>
        </a:prstGeom>
      </xdr:spPr>
    </xdr:pic>
    <xdr:clientData/>
  </xdr:twoCellAnchor>
  <xdr:twoCellAnchor editAs="oneCell">
    <xdr:from>
      <xdr:col>4</xdr:col>
      <xdr:colOff>0</xdr:colOff>
      <xdr:row>49</xdr:row>
      <xdr:rowOff>421817</xdr:rowOff>
    </xdr:from>
    <xdr:to>
      <xdr:col>4</xdr:col>
      <xdr:colOff>140220</xdr:colOff>
      <xdr:row>49</xdr:row>
      <xdr:rowOff>427900</xdr:rowOff>
    </xdr:to>
    <xdr:pic>
      <xdr:nvPicPr>
        <xdr:cNvPr id="166" name="165 Imagen">
          <a:extLst>
            <a:ext uri="{FF2B5EF4-FFF2-40B4-BE49-F238E27FC236}">
              <a16:creationId xmlns:a16="http://schemas.microsoft.com/office/drawing/2014/main" xmlns="" id="{00000000-0008-0000-0700-0000A6000000}"/>
            </a:ext>
          </a:extLst>
        </xdr:cNvPr>
        <xdr:cNvPicPr>
          <a:picLocks noChangeAspect="1"/>
        </xdr:cNvPicPr>
      </xdr:nvPicPr>
      <xdr:blipFill>
        <a:blip xmlns:r="http://schemas.openxmlformats.org/officeDocument/2006/relationships" r:embed="rId1"/>
        <a:stretch>
          <a:fillRect/>
        </a:stretch>
      </xdr:blipFill>
      <xdr:spPr>
        <a:xfrm>
          <a:off x="521151" y="53838017"/>
          <a:ext cx="140220" cy="146317"/>
        </a:xfrm>
        <a:prstGeom prst="rect">
          <a:avLst/>
        </a:prstGeom>
      </xdr:spPr>
    </xdr:pic>
    <xdr:clientData/>
  </xdr:twoCellAnchor>
  <xdr:twoCellAnchor editAs="oneCell">
    <xdr:from>
      <xdr:col>4</xdr:col>
      <xdr:colOff>0</xdr:colOff>
      <xdr:row>50</xdr:row>
      <xdr:rowOff>421817</xdr:rowOff>
    </xdr:from>
    <xdr:to>
      <xdr:col>4</xdr:col>
      <xdr:colOff>140220</xdr:colOff>
      <xdr:row>50</xdr:row>
      <xdr:rowOff>427900</xdr:rowOff>
    </xdr:to>
    <xdr:pic>
      <xdr:nvPicPr>
        <xdr:cNvPr id="167" name="166 Imagen">
          <a:extLst>
            <a:ext uri="{FF2B5EF4-FFF2-40B4-BE49-F238E27FC236}">
              <a16:creationId xmlns:a16="http://schemas.microsoft.com/office/drawing/2014/main" xmlns="" id="{00000000-0008-0000-0700-0000A7000000}"/>
            </a:ext>
          </a:extLst>
        </xdr:cNvPr>
        <xdr:cNvPicPr>
          <a:picLocks noChangeAspect="1"/>
        </xdr:cNvPicPr>
      </xdr:nvPicPr>
      <xdr:blipFill>
        <a:blip xmlns:r="http://schemas.openxmlformats.org/officeDocument/2006/relationships" r:embed="rId1"/>
        <a:stretch>
          <a:fillRect/>
        </a:stretch>
      </xdr:blipFill>
      <xdr:spPr>
        <a:xfrm>
          <a:off x="521151" y="54628592"/>
          <a:ext cx="140220" cy="146317"/>
        </a:xfrm>
        <a:prstGeom prst="rect">
          <a:avLst/>
        </a:prstGeom>
      </xdr:spPr>
    </xdr:pic>
    <xdr:clientData/>
  </xdr:twoCellAnchor>
  <xdr:oneCellAnchor>
    <xdr:from>
      <xdr:col>0</xdr:col>
      <xdr:colOff>244926</xdr:colOff>
      <xdr:row>30</xdr:row>
      <xdr:rowOff>380996</xdr:rowOff>
    </xdr:from>
    <xdr:ext cx="140220" cy="3442"/>
    <xdr:pic>
      <xdr:nvPicPr>
        <xdr:cNvPr id="176" name="175 Imagen">
          <a:extLst>
            <a:ext uri="{FF2B5EF4-FFF2-40B4-BE49-F238E27FC236}">
              <a16:creationId xmlns:a16="http://schemas.microsoft.com/office/drawing/2014/main" xmlns="" id="{00000000-0008-0000-0700-0000B0000000}"/>
            </a:ext>
          </a:extLst>
        </xdr:cNvPr>
        <xdr:cNvPicPr>
          <a:picLocks noChangeAspect="1"/>
        </xdr:cNvPicPr>
      </xdr:nvPicPr>
      <xdr:blipFill>
        <a:blip xmlns:r="http://schemas.openxmlformats.org/officeDocument/2006/relationships" r:embed="rId2"/>
        <a:stretch>
          <a:fillRect/>
        </a:stretch>
      </xdr:blipFill>
      <xdr:spPr>
        <a:xfrm>
          <a:off x="8398326" y="18840446"/>
          <a:ext cx="140220" cy="3442"/>
        </a:xfrm>
        <a:prstGeom prst="rect">
          <a:avLst/>
        </a:prstGeom>
      </xdr:spPr>
    </xdr:pic>
    <xdr:clientData/>
  </xdr:oneCellAnchor>
  <xdr:oneCellAnchor>
    <xdr:from>
      <xdr:col>0</xdr:col>
      <xdr:colOff>217712</xdr:colOff>
      <xdr:row>32</xdr:row>
      <xdr:rowOff>557887</xdr:rowOff>
    </xdr:from>
    <xdr:ext cx="140220" cy="3442"/>
    <xdr:pic>
      <xdr:nvPicPr>
        <xdr:cNvPr id="178" name="177 Imagen">
          <a:extLst>
            <a:ext uri="{FF2B5EF4-FFF2-40B4-BE49-F238E27FC236}">
              <a16:creationId xmlns:a16="http://schemas.microsoft.com/office/drawing/2014/main" xmlns="" id="{00000000-0008-0000-0700-0000B2000000}"/>
            </a:ext>
          </a:extLst>
        </xdr:cNvPr>
        <xdr:cNvPicPr>
          <a:picLocks noChangeAspect="1"/>
        </xdr:cNvPicPr>
      </xdr:nvPicPr>
      <xdr:blipFill>
        <a:blip xmlns:r="http://schemas.openxmlformats.org/officeDocument/2006/relationships" r:embed="rId1"/>
        <a:stretch>
          <a:fillRect/>
        </a:stretch>
      </xdr:blipFill>
      <xdr:spPr>
        <a:xfrm>
          <a:off x="8371112" y="20369887"/>
          <a:ext cx="140220" cy="3442"/>
        </a:xfrm>
        <a:prstGeom prst="rect">
          <a:avLst/>
        </a:prstGeom>
      </xdr:spPr>
    </xdr:pic>
    <xdr:clientData/>
  </xdr:oneCellAnchor>
  <xdr:twoCellAnchor>
    <xdr:from>
      <xdr:col>0</xdr:col>
      <xdr:colOff>254451</xdr:colOff>
      <xdr:row>36</xdr:row>
      <xdr:rowOff>338812</xdr:rowOff>
    </xdr:from>
    <xdr:to>
      <xdr:col>0</xdr:col>
      <xdr:colOff>397326</xdr:colOff>
      <xdr:row>36</xdr:row>
      <xdr:rowOff>482812</xdr:rowOff>
    </xdr:to>
    <xdr:sp macro="" textlink="">
      <xdr:nvSpPr>
        <xdr:cNvPr id="180" name="179 Elipse">
          <a:extLst>
            <a:ext uri="{FF2B5EF4-FFF2-40B4-BE49-F238E27FC236}">
              <a16:creationId xmlns:a16="http://schemas.microsoft.com/office/drawing/2014/main" xmlns="" id="{00000000-0008-0000-0700-0000B4000000}"/>
            </a:ext>
          </a:extLst>
        </xdr:cNvPr>
        <xdr:cNvSpPr/>
      </xdr:nvSpPr>
      <xdr:spPr>
        <a:xfrm>
          <a:off x="254451" y="22932112"/>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217712</xdr:colOff>
      <xdr:row>36</xdr:row>
      <xdr:rowOff>598708</xdr:rowOff>
    </xdr:from>
    <xdr:to>
      <xdr:col>0</xdr:col>
      <xdr:colOff>360587</xdr:colOff>
      <xdr:row>36</xdr:row>
      <xdr:rowOff>742708</xdr:rowOff>
    </xdr:to>
    <xdr:sp macro="" textlink="">
      <xdr:nvSpPr>
        <xdr:cNvPr id="181" name="180 Elipse">
          <a:extLst>
            <a:ext uri="{FF2B5EF4-FFF2-40B4-BE49-F238E27FC236}">
              <a16:creationId xmlns:a16="http://schemas.microsoft.com/office/drawing/2014/main" xmlns="" id="{00000000-0008-0000-0700-0000B5000000}"/>
            </a:ext>
          </a:extLst>
        </xdr:cNvPr>
        <xdr:cNvSpPr/>
      </xdr:nvSpPr>
      <xdr:spPr>
        <a:xfrm>
          <a:off x="8371112" y="23125333"/>
          <a:ext cx="142875"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38</xdr:row>
      <xdr:rowOff>571494</xdr:rowOff>
    </xdr:from>
    <xdr:to>
      <xdr:col>0</xdr:col>
      <xdr:colOff>374194</xdr:colOff>
      <xdr:row>38</xdr:row>
      <xdr:rowOff>715494</xdr:rowOff>
    </xdr:to>
    <xdr:sp macro="" textlink="">
      <xdr:nvSpPr>
        <xdr:cNvPr id="184" name="183 Elipse">
          <a:extLst>
            <a:ext uri="{FF2B5EF4-FFF2-40B4-BE49-F238E27FC236}">
              <a16:creationId xmlns:a16="http://schemas.microsoft.com/office/drawing/2014/main" xmlns="" id="{00000000-0008-0000-0700-0000B8000000}"/>
            </a:ext>
          </a:extLst>
        </xdr:cNvPr>
        <xdr:cNvSpPr/>
      </xdr:nvSpPr>
      <xdr:spPr>
        <a:xfrm>
          <a:off x="8384719" y="24488769"/>
          <a:ext cx="142875"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38</xdr:row>
      <xdr:rowOff>571494</xdr:rowOff>
    </xdr:from>
    <xdr:to>
      <xdr:col>0</xdr:col>
      <xdr:colOff>374194</xdr:colOff>
      <xdr:row>38</xdr:row>
      <xdr:rowOff>715494</xdr:rowOff>
    </xdr:to>
    <xdr:sp macro="" textlink="">
      <xdr:nvSpPr>
        <xdr:cNvPr id="185" name="184 Elipse">
          <a:extLst>
            <a:ext uri="{FF2B5EF4-FFF2-40B4-BE49-F238E27FC236}">
              <a16:creationId xmlns:a16="http://schemas.microsoft.com/office/drawing/2014/main" xmlns="" id="{00000000-0008-0000-0700-0000B9000000}"/>
            </a:ext>
          </a:extLst>
        </xdr:cNvPr>
        <xdr:cNvSpPr/>
      </xdr:nvSpPr>
      <xdr:spPr>
        <a:xfrm>
          <a:off x="8384719" y="24488769"/>
          <a:ext cx="142875"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297994</xdr:colOff>
      <xdr:row>41</xdr:row>
      <xdr:rowOff>417734</xdr:rowOff>
    </xdr:from>
    <xdr:to>
      <xdr:col>0</xdr:col>
      <xdr:colOff>440869</xdr:colOff>
      <xdr:row>41</xdr:row>
      <xdr:rowOff>561734</xdr:rowOff>
    </xdr:to>
    <xdr:sp macro="" textlink="">
      <xdr:nvSpPr>
        <xdr:cNvPr id="187" name="186 Elipse">
          <a:extLst>
            <a:ext uri="{FF2B5EF4-FFF2-40B4-BE49-F238E27FC236}">
              <a16:creationId xmlns:a16="http://schemas.microsoft.com/office/drawing/2014/main" xmlns="" id="{00000000-0008-0000-0700-0000BB000000}"/>
            </a:ext>
          </a:extLst>
        </xdr:cNvPr>
        <xdr:cNvSpPr/>
      </xdr:nvSpPr>
      <xdr:spPr>
        <a:xfrm>
          <a:off x="297994" y="26525759"/>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oneCellAnchor>
    <xdr:from>
      <xdr:col>0</xdr:col>
      <xdr:colOff>244926</xdr:colOff>
      <xdr:row>53</xdr:row>
      <xdr:rowOff>598708</xdr:rowOff>
    </xdr:from>
    <xdr:ext cx="140220" cy="3442"/>
    <xdr:pic>
      <xdr:nvPicPr>
        <xdr:cNvPr id="193" name="192 Imagen">
          <a:extLst>
            <a:ext uri="{FF2B5EF4-FFF2-40B4-BE49-F238E27FC236}">
              <a16:creationId xmlns:a16="http://schemas.microsoft.com/office/drawing/2014/main" xmlns="" id="{00000000-0008-0000-0700-0000C1000000}"/>
            </a:ext>
          </a:extLst>
        </xdr:cNvPr>
        <xdr:cNvPicPr>
          <a:picLocks noChangeAspect="1"/>
        </xdr:cNvPicPr>
      </xdr:nvPicPr>
      <xdr:blipFill>
        <a:blip xmlns:r="http://schemas.openxmlformats.org/officeDocument/2006/relationships" r:embed="rId2"/>
        <a:stretch>
          <a:fillRect/>
        </a:stretch>
      </xdr:blipFill>
      <xdr:spPr>
        <a:xfrm>
          <a:off x="8398326" y="33983833"/>
          <a:ext cx="140220" cy="3442"/>
        </a:xfrm>
        <a:prstGeom prst="rect">
          <a:avLst/>
        </a:prstGeom>
      </xdr:spPr>
    </xdr:pic>
    <xdr:clientData/>
  </xdr:oneCellAnchor>
  <xdr:oneCellAnchor>
    <xdr:from>
      <xdr:col>0</xdr:col>
      <xdr:colOff>231319</xdr:colOff>
      <xdr:row>55</xdr:row>
      <xdr:rowOff>530673</xdr:rowOff>
    </xdr:from>
    <xdr:ext cx="140220" cy="3442"/>
    <xdr:pic>
      <xdr:nvPicPr>
        <xdr:cNvPr id="195" name="194 Imagen">
          <a:extLst>
            <a:ext uri="{FF2B5EF4-FFF2-40B4-BE49-F238E27FC236}">
              <a16:creationId xmlns:a16="http://schemas.microsoft.com/office/drawing/2014/main" xmlns="" id="{00000000-0008-0000-0700-0000C3000000}"/>
            </a:ext>
          </a:extLst>
        </xdr:cNvPr>
        <xdr:cNvPicPr>
          <a:picLocks noChangeAspect="1"/>
        </xdr:cNvPicPr>
      </xdr:nvPicPr>
      <xdr:blipFill>
        <a:blip xmlns:r="http://schemas.openxmlformats.org/officeDocument/2006/relationships" r:embed="rId1"/>
        <a:stretch>
          <a:fillRect/>
        </a:stretch>
      </xdr:blipFill>
      <xdr:spPr>
        <a:xfrm>
          <a:off x="8384719" y="35049273"/>
          <a:ext cx="140220" cy="3442"/>
        </a:xfrm>
        <a:prstGeom prst="rect">
          <a:avLst/>
        </a:prstGeom>
      </xdr:spPr>
    </xdr:pic>
    <xdr:clientData/>
  </xdr:oneCellAnchor>
  <xdr:twoCellAnchor>
    <xdr:from>
      <xdr:col>0</xdr:col>
      <xdr:colOff>266700</xdr:colOff>
      <xdr:row>38</xdr:row>
      <xdr:rowOff>333375</xdr:rowOff>
    </xdr:from>
    <xdr:to>
      <xdr:col>0</xdr:col>
      <xdr:colOff>409575</xdr:colOff>
      <xdr:row>38</xdr:row>
      <xdr:rowOff>477375</xdr:rowOff>
    </xdr:to>
    <xdr:sp macro="" textlink="">
      <xdr:nvSpPr>
        <xdr:cNvPr id="197" name="196 Elipse">
          <a:extLst>
            <a:ext uri="{FF2B5EF4-FFF2-40B4-BE49-F238E27FC236}">
              <a16:creationId xmlns:a16="http://schemas.microsoft.com/office/drawing/2014/main" xmlns="" id="{00000000-0008-0000-0700-0000C5000000}"/>
            </a:ext>
          </a:extLst>
        </xdr:cNvPr>
        <xdr:cNvSpPr/>
      </xdr:nvSpPr>
      <xdr:spPr>
        <a:xfrm>
          <a:off x="266700" y="24288750"/>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257175</xdr:colOff>
      <xdr:row>54</xdr:row>
      <xdr:rowOff>342900</xdr:rowOff>
    </xdr:from>
    <xdr:to>
      <xdr:col>0</xdr:col>
      <xdr:colOff>401175</xdr:colOff>
      <xdr:row>54</xdr:row>
      <xdr:rowOff>486900</xdr:rowOff>
    </xdr:to>
    <xdr:sp macro="" textlink="">
      <xdr:nvSpPr>
        <xdr:cNvPr id="198" name="Oval 33">
          <a:extLst>
            <a:ext uri="{FF2B5EF4-FFF2-40B4-BE49-F238E27FC236}">
              <a16:creationId xmlns:a16="http://schemas.microsoft.com/office/drawing/2014/main" xmlns="" id="{00000000-0008-0000-0700-0000C6000000}"/>
            </a:ext>
          </a:extLst>
        </xdr:cNvPr>
        <xdr:cNvSpPr/>
      </xdr:nvSpPr>
      <xdr:spPr>
        <a:xfrm>
          <a:off x="257175" y="34604325"/>
          <a:ext cx="144000"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15</xdr:row>
      <xdr:rowOff>376766</xdr:rowOff>
    </xdr:from>
    <xdr:to>
      <xdr:col>0</xdr:col>
      <xdr:colOff>429683</xdr:colOff>
      <xdr:row>15</xdr:row>
      <xdr:rowOff>558800</xdr:rowOff>
    </xdr:to>
    <xdr:sp macro="" textlink="">
      <xdr:nvSpPr>
        <xdr:cNvPr id="58" name="Oval 6">
          <a:extLst>
            <a:ext uri="{FF2B5EF4-FFF2-40B4-BE49-F238E27FC236}">
              <a16:creationId xmlns:a16="http://schemas.microsoft.com/office/drawing/2014/main" xmlns="" id="{00000000-0008-0000-0700-00003A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16</xdr:row>
      <xdr:rowOff>376766</xdr:rowOff>
    </xdr:from>
    <xdr:to>
      <xdr:col>0</xdr:col>
      <xdr:colOff>429683</xdr:colOff>
      <xdr:row>16</xdr:row>
      <xdr:rowOff>558800</xdr:rowOff>
    </xdr:to>
    <xdr:sp macro="" textlink="">
      <xdr:nvSpPr>
        <xdr:cNvPr id="60" name="Oval 6">
          <a:extLst>
            <a:ext uri="{FF2B5EF4-FFF2-40B4-BE49-F238E27FC236}">
              <a16:creationId xmlns:a16="http://schemas.microsoft.com/office/drawing/2014/main" xmlns="" id="{00000000-0008-0000-0700-00003C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17</xdr:row>
      <xdr:rowOff>376766</xdr:rowOff>
    </xdr:from>
    <xdr:to>
      <xdr:col>0</xdr:col>
      <xdr:colOff>429683</xdr:colOff>
      <xdr:row>17</xdr:row>
      <xdr:rowOff>558800</xdr:rowOff>
    </xdr:to>
    <xdr:sp macro="" textlink="">
      <xdr:nvSpPr>
        <xdr:cNvPr id="67" name="Oval 6">
          <a:extLst>
            <a:ext uri="{FF2B5EF4-FFF2-40B4-BE49-F238E27FC236}">
              <a16:creationId xmlns:a16="http://schemas.microsoft.com/office/drawing/2014/main" xmlns="" id="{00000000-0008-0000-0700-000043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18</xdr:row>
      <xdr:rowOff>376766</xdr:rowOff>
    </xdr:from>
    <xdr:to>
      <xdr:col>0</xdr:col>
      <xdr:colOff>429683</xdr:colOff>
      <xdr:row>18</xdr:row>
      <xdr:rowOff>558800</xdr:rowOff>
    </xdr:to>
    <xdr:sp macro="" textlink="">
      <xdr:nvSpPr>
        <xdr:cNvPr id="73" name="Oval 6">
          <a:extLst>
            <a:ext uri="{FF2B5EF4-FFF2-40B4-BE49-F238E27FC236}">
              <a16:creationId xmlns:a16="http://schemas.microsoft.com/office/drawing/2014/main" xmlns="" id="{00000000-0008-0000-0700-000049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19</xdr:row>
      <xdr:rowOff>376766</xdr:rowOff>
    </xdr:from>
    <xdr:to>
      <xdr:col>0</xdr:col>
      <xdr:colOff>429683</xdr:colOff>
      <xdr:row>19</xdr:row>
      <xdr:rowOff>558800</xdr:rowOff>
    </xdr:to>
    <xdr:sp macro="" textlink="">
      <xdr:nvSpPr>
        <xdr:cNvPr id="77" name="Oval 6">
          <a:extLst>
            <a:ext uri="{FF2B5EF4-FFF2-40B4-BE49-F238E27FC236}">
              <a16:creationId xmlns:a16="http://schemas.microsoft.com/office/drawing/2014/main" xmlns="" id="{00000000-0008-0000-0700-00004D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20</xdr:row>
      <xdr:rowOff>376766</xdr:rowOff>
    </xdr:from>
    <xdr:to>
      <xdr:col>0</xdr:col>
      <xdr:colOff>429683</xdr:colOff>
      <xdr:row>20</xdr:row>
      <xdr:rowOff>558800</xdr:rowOff>
    </xdr:to>
    <xdr:sp macro="" textlink="">
      <xdr:nvSpPr>
        <xdr:cNvPr id="83" name="Oval 6">
          <a:extLst>
            <a:ext uri="{FF2B5EF4-FFF2-40B4-BE49-F238E27FC236}">
              <a16:creationId xmlns:a16="http://schemas.microsoft.com/office/drawing/2014/main" xmlns="" id="{00000000-0008-0000-0700-000053000000}"/>
            </a:ext>
          </a:extLst>
        </xdr:cNvPr>
        <xdr:cNvSpPr/>
      </xdr:nvSpPr>
      <xdr:spPr>
        <a:xfrm>
          <a:off x="247650" y="11349566"/>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21</xdr:row>
      <xdr:rowOff>376766</xdr:rowOff>
    </xdr:from>
    <xdr:to>
      <xdr:col>0</xdr:col>
      <xdr:colOff>429683</xdr:colOff>
      <xdr:row>21</xdr:row>
      <xdr:rowOff>558800</xdr:rowOff>
    </xdr:to>
    <xdr:sp macro="" textlink="">
      <xdr:nvSpPr>
        <xdr:cNvPr id="91" name="Oval 6">
          <a:extLst>
            <a:ext uri="{FF2B5EF4-FFF2-40B4-BE49-F238E27FC236}">
              <a16:creationId xmlns:a16="http://schemas.microsoft.com/office/drawing/2014/main" xmlns="" id="{00000000-0008-0000-0700-00005B000000}"/>
            </a:ext>
          </a:extLst>
        </xdr:cNvPr>
        <xdr:cNvSpPr/>
      </xdr:nvSpPr>
      <xdr:spPr>
        <a:xfrm>
          <a:off x="247650" y="120067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22</xdr:row>
      <xdr:rowOff>376766</xdr:rowOff>
    </xdr:from>
    <xdr:to>
      <xdr:col>0</xdr:col>
      <xdr:colOff>429683</xdr:colOff>
      <xdr:row>22</xdr:row>
      <xdr:rowOff>558800</xdr:rowOff>
    </xdr:to>
    <xdr:sp macro="" textlink="">
      <xdr:nvSpPr>
        <xdr:cNvPr id="92" name="Oval 6">
          <a:extLst>
            <a:ext uri="{FF2B5EF4-FFF2-40B4-BE49-F238E27FC236}">
              <a16:creationId xmlns:a16="http://schemas.microsoft.com/office/drawing/2014/main" xmlns="" id="{00000000-0008-0000-0700-00005C000000}"/>
            </a:ext>
          </a:extLst>
        </xdr:cNvPr>
        <xdr:cNvSpPr/>
      </xdr:nvSpPr>
      <xdr:spPr>
        <a:xfrm>
          <a:off x="247650" y="1263544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190500</xdr:colOff>
      <xdr:row>30</xdr:row>
      <xdr:rowOff>342900</xdr:rowOff>
    </xdr:from>
    <xdr:to>
      <xdr:col>0</xdr:col>
      <xdr:colOff>411480</xdr:colOff>
      <xdr:row>30</xdr:row>
      <xdr:rowOff>563880</xdr:rowOff>
    </xdr:to>
    <xdr:sp macro="" textlink="">
      <xdr:nvSpPr>
        <xdr:cNvPr id="103" name="Oval 27">
          <a:extLst>
            <a:ext uri="{FF2B5EF4-FFF2-40B4-BE49-F238E27FC236}">
              <a16:creationId xmlns:a16="http://schemas.microsoft.com/office/drawing/2014/main" xmlns="" id="{00000000-0008-0000-0700-000067000000}"/>
            </a:ext>
          </a:extLst>
        </xdr:cNvPr>
        <xdr:cNvSpPr/>
      </xdr:nvSpPr>
      <xdr:spPr>
        <a:xfrm>
          <a:off x="190500" y="16792575"/>
          <a:ext cx="97155"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231319</xdr:colOff>
      <xdr:row>39</xdr:row>
      <xdr:rowOff>571494</xdr:rowOff>
    </xdr:from>
    <xdr:to>
      <xdr:col>0</xdr:col>
      <xdr:colOff>374194</xdr:colOff>
      <xdr:row>39</xdr:row>
      <xdr:rowOff>715494</xdr:rowOff>
    </xdr:to>
    <xdr:sp macro="" textlink="">
      <xdr:nvSpPr>
        <xdr:cNvPr id="107" name="183 Elipse">
          <a:extLst>
            <a:ext uri="{FF2B5EF4-FFF2-40B4-BE49-F238E27FC236}">
              <a16:creationId xmlns:a16="http://schemas.microsoft.com/office/drawing/2014/main" xmlns="" id="{00000000-0008-0000-0700-00006B000000}"/>
            </a:ext>
          </a:extLst>
        </xdr:cNvPr>
        <xdr:cNvSpPr/>
      </xdr:nvSpPr>
      <xdr:spPr>
        <a:xfrm>
          <a:off x="231319" y="24355419"/>
          <a:ext cx="57150"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39</xdr:row>
      <xdr:rowOff>571494</xdr:rowOff>
    </xdr:from>
    <xdr:to>
      <xdr:col>0</xdr:col>
      <xdr:colOff>374194</xdr:colOff>
      <xdr:row>39</xdr:row>
      <xdr:rowOff>715494</xdr:rowOff>
    </xdr:to>
    <xdr:sp macro="" textlink="">
      <xdr:nvSpPr>
        <xdr:cNvPr id="108" name="184 Elipse">
          <a:extLst>
            <a:ext uri="{FF2B5EF4-FFF2-40B4-BE49-F238E27FC236}">
              <a16:creationId xmlns:a16="http://schemas.microsoft.com/office/drawing/2014/main" xmlns="" id="{00000000-0008-0000-0700-00006C000000}"/>
            </a:ext>
          </a:extLst>
        </xdr:cNvPr>
        <xdr:cNvSpPr/>
      </xdr:nvSpPr>
      <xdr:spPr>
        <a:xfrm>
          <a:off x="231319" y="24355419"/>
          <a:ext cx="57150"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2" name="183 Elipse">
          <a:extLst>
            <a:ext uri="{FF2B5EF4-FFF2-40B4-BE49-F238E27FC236}">
              <a16:creationId xmlns:a16="http://schemas.microsoft.com/office/drawing/2014/main" xmlns="" id="{00000000-0008-0000-0700-000070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3" name="184 Elipse">
          <a:extLst>
            <a:ext uri="{FF2B5EF4-FFF2-40B4-BE49-F238E27FC236}">
              <a16:creationId xmlns:a16="http://schemas.microsoft.com/office/drawing/2014/main" xmlns="" id="{00000000-0008-0000-0700-000071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8" name="183 Elipse">
          <a:extLst>
            <a:ext uri="{FF2B5EF4-FFF2-40B4-BE49-F238E27FC236}">
              <a16:creationId xmlns:a16="http://schemas.microsoft.com/office/drawing/2014/main" xmlns="" id="{00000000-0008-0000-0700-000076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9" name="184 Elipse">
          <a:extLst>
            <a:ext uri="{FF2B5EF4-FFF2-40B4-BE49-F238E27FC236}">
              <a16:creationId xmlns:a16="http://schemas.microsoft.com/office/drawing/2014/main" xmlns="" id="{00000000-0008-0000-0700-000077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20" name="183 Elipse">
          <a:extLst>
            <a:ext uri="{FF2B5EF4-FFF2-40B4-BE49-F238E27FC236}">
              <a16:creationId xmlns:a16="http://schemas.microsoft.com/office/drawing/2014/main" xmlns="" id="{00000000-0008-0000-0700-000078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21" name="184 Elipse">
          <a:extLst>
            <a:ext uri="{FF2B5EF4-FFF2-40B4-BE49-F238E27FC236}">
              <a16:creationId xmlns:a16="http://schemas.microsoft.com/office/drawing/2014/main" xmlns="" id="{00000000-0008-0000-0700-000079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29" name="183 Elipse">
          <a:extLst>
            <a:ext uri="{FF2B5EF4-FFF2-40B4-BE49-F238E27FC236}">
              <a16:creationId xmlns:a16="http://schemas.microsoft.com/office/drawing/2014/main" xmlns="" id="{00000000-0008-0000-0700-000081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30" name="184 Elipse">
          <a:extLst>
            <a:ext uri="{FF2B5EF4-FFF2-40B4-BE49-F238E27FC236}">
              <a16:creationId xmlns:a16="http://schemas.microsoft.com/office/drawing/2014/main" xmlns="" id="{00000000-0008-0000-0700-000082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31" name="183 Elipse">
          <a:extLst>
            <a:ext uri="{FF2B5EF4-FFF2-40B4-BE49-F238E27FC236}">
              <a16:creationId xmlns:a16="http://schemas.microsoft.com/office/drawing/2014/main" xmlns="" id="{00000000-0008-0000-0700-000083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32" name="184 Elipse">
          <a:extLst>
            <a:ext uri="{FF2B5EF4-FFF2-40B4-BE49-F238E27FC236}">
              <a16:creationId xmlns:a16="http://schemas.microsoft.com/office/drawing/2014/main" xmlns="" id="{00000000-0008-0000-0700-000084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238125</xdr:colOff>
      <xdr:row>44</xdr:row>
      <xdr:rowOff>323850</xdr:rowOff>
    </xdr:from>
    <xdr:to>
      <xdr:col>0</xdr:col>
      <xdr:colOff>459105</xdr:colOff>
      <xdr:row>44</xdr:row>
      <xdr:rowOff>516255</xdr:rowOff>
    </xdr:to>
    <xdr:sp macro="" textlink="">
      <xdr:nvSpPr>
        <xdr:cNvPr id="137" name="Oval 33">
          <a:extLst>
            <a:ext uri="{FF2B5EF4-FFF2-40B4-BE49-F238E27FC236}">
              <a16:creationId xmlns:a16="http://schemas.microsoft.com/office/drawing/2014/main" xmlns="" id="{00000000-0008-0000-0700-000089000000}"/>
            </a:ext>
          </a:extLst>
        </xdr:cNvPr>
        <xdr:cNvSpPr/>
      </xdr:nvSpPr>
      <xdr:spPr>
        <a:xfrm>
          <a:off x="238125" y="27203400"/>
          <a:ext cx="49530" cy="19240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47" name="183 Elipse">
          <a:extLst>
            <a:ext uri="{FF2B5EF4-FFF2-40B4-BE49-F238E27FC236}">
              <a16:creationId xmlns:a16="http://schemas.microsoft.com/office/drawing/2014/main" xmlns="" id="{00000000-0008-0000-0700-000093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48" name="184 Elipse">
          <a:extLst>
            <a:ext uri="{FF2B5EF4-FFF2-40B4-BE49-F238E27FC236}">
              <a16:creationId xmlns:a16="http://schemas.microsoft.com/office/drawing/2014/main" xmlns="" id="{00000000-0008-0000-0700-000094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49" name="183 Elipse">
          <a:extLst>
            <a:ext uri="{FF2B5EF4-FFF2-40B4-BE49-F238E27FC236}">
              <a16:creationId xmlns:a16="http://schemas.microsoft.com/office/drawing/2014/main" xmlns="" id="{00000000-0008-0000-0700-000095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50" name="184 Elipse">
          <a:extLst>
            <a:ext uri="{FF2B5EF4-FFF2-40B4-BE49-F238E27FC236}">
              <a16:creationId xmlns:a16="http://schemas.microsoft.com/office/drawing/2014/main" xmlns="" id="{00000000-0008-0000-0700-000096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228600</xdr:colOff>
      <xdr:row>53</xdr:row>
      <xdr:rowOff>282575</xdr:rowOff>
    </xdr:from>
    <xdr:to>
      <xdr:col>0</xdr:col>
      <xdr:colOff>372600</xdr:colOff>
      <xdr:row>53</xdr:row>
      <xdr:rowOff>426575</xdr:rowOff>
    </xdr:to>
    <xdr:sp macro="" textlink="">
      <xdr:nvSpPr>
        <xdr:cNvPr id="201" name="Oval 33">
          <a:extLst>
            <a:ext uri="{FF2B5EF4-FFF2-40B4-BE49-F238E27FC236}">
              <a16:creationId xmlns:a16="http://schemas.microsoft.com/office/drawing/2014/main" xmlns="" id="{00000000-0008-0000-0700-0000C9000000}"/>
            </a:ext>
          </a:extLst>
        </xdr:cNvPr>
        <xdr:cNvSpPr/>
      </xdr:nvSpPr>
      <xdr:spPr>
        <a:xfrm>
          <a:off x="228600" y="33239075"/>
          <a:ext cx="58275" cy="11542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oneCellAnchor>
    <xdr:from>
      <xdr:col>0</xdr:col>
      <xdr:colOff>244926</xdr:colOff>
      <xdr:row>54</xdr:row>
      <xdr:rowOff>598708</xdr:rowOff>
    </xdr:from>
    <xdr:ext cx="140220" cy="3442"/>
    <xdr:pic>
      <xdr:nvPicPr>
        <xdr:cNvPr id="202" name="192 Imagen">
          <a:extLst>
            <a:ext uri="{FF2B5EF4-FFF2-40B4-BE49-F238E27FC236}">
              <a16:creationId xmlns:a16="http://schemas.microsoft.com/office/drawing/2014/main" xmlns="" id="{00000000-0008-0000-0700-0000CA000000}"/>
            </a:ext>
          </a:extLst>
        </xdr:cNvPr>
        <xdr:cNvPicPr>
          <a:picLocks noChangeAspect="1"/>
        </xdr:cNvPicPr>
      </xdr:nvPicPr>
      <xdr:blipFill>
        <a:blip xmlns:r="http://schemas.openxmlformats.org/officeDocument/2006/relationships" r:embed="rId2"/>
        <a:stretch>
          <a:fillRect/>
        </a:stretch>
      </xdr:blipFill>
      <xdr:spPr>
        <a:xfrm>
          <a:off x="244926" y="33755233"/>
          <a:ext cx="140220" cy="3442"/>
        </a:xfrm>
        <a:prstGeom prst="rect">
          <a:avLst/>
        </a:prstGeom>
      </xdr:spPr>
    </xdr:pic>
    <xdr:clientData/>
  </xdr:oneCellAnchor>
  <xdr:twoCellAnchor>
    <xdr:from>
      <xdr:col>0</xdr:col>
      <xdr:colOff>228600</xdr:colOff>
      <xdr:row>54</xdr:row>
      <xdr:rowOff>282575</xdr:rowOff>
    </xdr:from>
    <xdr:to>
      <xdr:col>0</xdr:col>
      <xdr:colOff>372600</xdr:colOff>
      <xdr:row>54</xdr:row>
      <xdr:rowOff>426575</xdr:rowOff>
    </xdr:to>
    <xdr:sp macro="" textlink="">
      <xdr:nvSpPr>
        <xdr:cNvPr id="203" name="Oval 33">
          <a:extLst>
            <a:ext uri="{FF2B5EF4-FFF2-40B4-BE49-F238E27FC236}">
              <a16:creationId xmlns:a16="http://schemas.microsoft.com/office/drawing/2014/main" xmlns="" id="{00000000-0008-0000-0700-0000CB000000}"/>
            </a:ext>
          </a:extLst>
        </xdr:cNvPr>
        <xdr:cNvSpPr/>
      </xdr:nvSpPr>
      <xdr:spPr>
        <a:xfrm>
          <a:off x="228600" y="33639125"/>
          <a:ext cx="58275" cy="11542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oneCellAnchor>
    <xdr:from>
      <xdr:col>0</xdr:col>
      <xdr:colOff>244926</xdr:colOff>
      <xdr:row>54</xdr:row>
      <xdr:rowOff>598708</xdr:rowOff>
    </xdr:from>
    <xdr:ext cx="140220" cy="3442"/>
    <xdr:pic>
      <xdr:nvPicPr>
        <xdr:cNvPr id="204" name="192 Imagen">
          <a:extLst>
            <a:ext uri="{FF2B5EF4-FFF2-40B4-BE49-F238E27FC236}">
              <a16:creationId xmlns:a16="http://schemas.microsoft.com/office/drawing/2014/main" xmlns="" id="{00000000-0008-0000-0700-0000CC000000}"/>
            </a:ext>
          </a:extLst>
        </xdr:cNvPr>
        <xdr:cNvPicPr>
          <a:picLocks noChangeAspect="1"/>
        </xdr:cNvPicPr>
      </xdr:nvPicPr>
      <xdr:blipFill>
        <a:blip xmlns:r="http://schemas.openxmlformats.org/officeDocument/2006/relationships" r:embed="rId2"/>
        <a:stretch>
          <a:fillRect/>
        </a:stretch>
      </xdr:blipFill>
      <xdr:spPr>
        <a:xfrm>
          <a:off x="244926" y="33755233"/>
          <a:ext cx="140220" cy="3442"/>
        </a:xfrm>
        <a:prstGeom prst="rect">
          <a:avLst/>
        </a:prstGeom>
      </xdr:spPr>
    </xdr:pic>
    <xdr:clientData/>
  </xdr:oneCellAnchor>
  <xdr:twoCellAnchor>
    <xdr:from>
      <xdr:col>0</xdr:col>
      <xdr:colOff>257175</xdr:colOff>
      <xdr:row>55</xdr:row>
      <xdr:rowOff>342900</xdr:rowOff>
    </xdr:from>
    <xdr:to>
      <xdr:col>0</xdr:col>
      <xdr:colOff>401175</xdr:colOff>
      <xdr:row>55</xdr:row>
      <xdr:rowOff>486900</xdr:rowOff>
    </xdr:to>
    <xdr:sp macro="" textlink="">
      <xdr:nvSpPr>
        <xdr:cNvPr id="205" name="Oval 33">
          <a:extLst>
            <a:ext uri="{FF2B5EF4-FFF2-40B4-BE49-F238E27FC236}">
              <a16:creationId xmlns:a16="http://schemas.microsoft.com/office/drawing/2014/main" xmlns="" id="{00000000-0008-0000-0700-0000CD000000}"/>
            </a:ext>
          </a:extLst>
        </xdr:cNvPr>
        <xdr:cNvSpPr/>
      </xdr:nvSpPr>
      <xdr:spPr>
        <a:xfrm>
          <a:off x="257175" y="34099500"/>
          <a:ext cx="29700"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oneCellAnchor>
    <xdr:from>
      <xdr:col>0</xdr:col>
      <xdr:colOff>244926</xdr:colOff>
      <xdr:row>55</xdr:row>
      <xdr:rowOff>598708</xdr:rowOff>
    </xdr:from>
    <xdr:ext cx="140220" cy="3442"/>
    <xdr:pic>
      <xdr:nvPicPr>
        <xdr:cNvPr id="206" name="192 Imagen">
          <a:extLst>
            <a:ext uri="{FF2B5EF4-FFF2-40B4-BE49-F238E27FC236}">
              <a16:creationId xmlns:a16="http://schemas.microsoft.com/office/drawing/2014/main" xmlns="" id="{00000000-0008-0000-0700-0000CE000000}"/>
            </a:ext>
          </a:extLst>
        </xdr:cNvPr>
        <xdr:cNvPicPr>
          <a:picLocks noChangeAspect="1"/>
        </xdr:cNvPicPr>
      </xdr:nvPicPr>
      <xdr:blipFill>
        <a:blip xmlns:r="http://schemas.openxmlformats.org/officeDocument/2006/relationships" r:embed="rId2"/>
        <a:stretch>
          <a:fillRect/>
        </a:stretch>
      </xdr:blipFill>
      <xdr:spPr>
        <a:xfrm>
          <a:off x="244926" y="34260058"/>
          <a:ext cx="140220" cy="3442"/>
        </a:xfrm>
        <a:prstGeom prst="rect">
          <a:avLst/>
        </a:prstGeom>
      </xdr:spPr>
    </xdr:pic>
    <xdr:clientData/>
  </xdr:oneCellAnchor>
  <xdr:twoCellAnchor>
    <xdr:from>
      <xdr:col>0</xdr:col>
      <xdr:colOff>228600</xdr:colOff>
      <xdr:row>55</xdr:row>
      <xdr:rowOff>282575</xdr:rowOff>
    </xdr:from>
    <xdr:to>
      <xdr:col>0</xdr:col>
      <xdr:colOff>372600</xdr:colOff>
      <xdr:row>55</xdr:row>
      <xdr:rowOff>426575</xdr:rowOff>
    </xdr:to>
    <xdr:sp macro="" textlink="">
      <xdr:nvSpPr>
        <xdr:cNvPr id="207" name="Oval 33">
          <a:extLst>
            <a:ext uri="{FF2B5EF4-FFF2-40B4-BE49-F238E27FC236}">
              <a16:creationId xmlns:a16="http://schemas.microsoft.com/office/drawing/2014/main" xmlns="" id="{00000000-0008-0000-0700-0000CF000000}"/>
            </a:ext>
          </a:extLst>
        </xdr:cNvPr>
        <xdr:cNvSpPr/>
      </xdr:nvSpPr>
      <xdr:spPr>
        <a:xfrm>
          <a:off x="228600" y="34039175"/>
          <a:ext cx="58275"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857250</xdr:colOff>
      <xdr:row>23</xdr:row>
      <xdr:rowOff>9525</xdr:rowOff>
    </xdr:from>
    <xdr:to>
      <xdr:col>9</xdr:col>
      <xdr:colOff>619125</xdr:colOff>
      <xdr:row>36</xdr:row>
      <xdr:rowOff>133350</xdr:rowOff>
    </xdr:to>
    <xdr:graphicFrame macro="">
      <xdr:nvGraphicFramePr>
        <xdr:cNvPr id="2" name="1 Gráfico">
          <a:extLst>
            <a:ext uri="{FF2B5EF4-FFF2-40B4-BE49-F238E27FC236}">
              <a16:creationId xmlns:a16="http://schemas.microsoft.com/office/drawing/2014/main" xmlns=""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1619250</xdr:colOff>
      <xdr:row>17</xdr:row>
      <xdr:rowOff>4762</xdr:rowOff>
    </xdr:from>
    <xdr:to>
      <xdr:col>4</xdr:col>
      <xdr:colOff>238125</xdr:colOff>
      <xdr:row>30</xdr:row>
      <xdr:rowOff>147637</xdr:rowOff>
    </xdr:to>
    <xdr:graphicFrame macro="">
      <xdr:nvGraphicFramePr>
        <xdr:cNvPr id="3" name="2 Gráfico">
          <a:extLst>
            <a:ext uri="{FF2B5EF4-FFF2-40B4-BE49-F238E27FC236}">
              <a16:creationId xmlns:a16="http://schemas.microsoft.com/office/drawing/2014/main" xmlns=""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2.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FF00"/>
    <pageSetUpPr fitToPage="1"/>
  </sheetPr>
  <dimension ref="A1:BB150"/>
  <sheetViews>
    <sheetView showGridLines="0" tabSelected="1" topLeftCell="A4" zoomScale="70" zoomScaleNormal="70" zoomScaleSheetLayoutView="70" workbookViewId="0">
      <selection activeCell="A4" sqref="A4"/>
    </sheetView>
  </sheetViews>
  <sheetFormatPr baseColWidth="10" defaultColWidth="0" defaultRowHeight="21" zeroHeight="1" x14ac:dyDescent="0.35"/>
  <cols>
    <col min="1" max="1" width="3.58203125" style="5" customWidth="1"/>
    <col min="2" max="2" width="8.25" style="5" customWidth="1"/>
    <col min="3" max="3" width="50.33203125" style="5" customWidth="1"/>
    <col min="4" max="4" width="51.83203125" style="5" customWidth="1"/>
    <col min="5" max="5" width="13.33203125" style="5" customWidth="1"/>
    <col min="6" max="6" width="56.08203125" style="5" customWidth="1"/>
    <col min="7" max="7" width="24.83203125" style="5" customWidth="1"/>
    <col min="8" max="8" width="3.25" style="60" customWidth="1"/>
    <col min="9" max="9" width="3.25" style="11" customWidth="1"/>
    <col min="10" max="10" width="4" style="59" customWidth="1"/>
    <col min="11" max="11" width="17.83203125" style="5" hidden="1" customWidth="1"/>
    <col min="12" max="54" width="8.203125E-2" style="5" hidden="1" customWidth="1"/>
    <col min="55" max="16384" width="1.08203125" style="5" hidden="1"/>
  </cols>
  <sheetData>
    <row r="1" spans="2:10" ht="21" hidden="1" customHeight="1" x14ac:dyDescent="0.35">
      <c r="B1" s="6"/>
      <c r="C1" s="6"/>
      <c r="D1" s="6"/>
      <c r="E1" s="6"/>
      <c r="I1" s="5"/>
      <c r="J1" s="58"/>
    </row>
    <row r="2" spans="2:10" ht="15" hidden="1" customHeight="1" x14ac:dyDescent="0.75">
      <c r="B2" s="7"/>
      <c r="C2" s="7"/>
      <c r="D2" s="7"/>
      <c r="E2" s="6"/>
      <c r="I2" s="5"/>
      <c r="J2" s="58"/>
    </row>
    <row r="3" spans="2:10" ht="15" hidden="1" customHeight="1" x14ac:dyDescent="0.75">
      <c r="B3" s="7"/>
      <c r="C3" s="7"/>
      <c r="D3" s="7"/>
      <c r="E3" s="6"/>
      <c r="I3" s="5"/>
      <c r="J3" s="58"/>
    </row>
    <row r="4" spans="2:10" ht="15" customHeight="1" x14ac:dyDescent="0.35">
      <c r="B4" s="128" t="s">
        <v>290</v>
      </c>
      <c r="C4" s="128"/>
      <c r="D4" s="128"/>
      <c r="E4" s="128"/>
      <c r="F4" s="128"/>
      <c r="G4" s="127" t="s">
        <v>222</v>
      </c>
      <c r="I4" s="5"/>
      <c r="J4" s="58"/>
    </row>
    <row r="5" spans="2:10" ht="15" customHeight="1" x14ac:dyDescent="0.35">
      <c r="B5" s="128"/>
      <c r="C5" s="128"/>
      <c r="D5" s="128"/>
      <c r="E5" s="128"/>
      <c r="F5" s="128"/>
      <c r="G5" s="127"/>
      <c r="I5" s="5"/>
      <c r="J5" s="58"/>
    </row>
    <row r="6" spans="2:10" ht="34.5" customHeight="1" x14ac:dyDescent="0.35">
      <c r="B6" s="128"/>
      <c r="C6" s="128"/>
      <c r="D6" s="128"/>
      <c r="E6" s="128"/>
      <c r="F6" s="128"/>
      <c r="G6" s="127"/>
      <c r="I6" s="5"/>
      <c r="J6" s="58"/>
    </row>
    <row r="7" spans="2:10" ht="6.75" customHeight="1" x14ac:dyDescent="0.35">
      <c r="I7" s="5"/>
      <c r="J7" s="58"/>
    </row>
    <row r="8" spans="2:10" x14ac:dyDescent="0.35">
      <c r="B8" s="121" t="s">
        <v>0</v>
      </c>
      <c r="C8" s="122"/>
      <c r="D8" s="122"/>
      <c r="E8" s="122"/>
      <c r="F8" s="122"/>
      <c r="G8" s="123"/>
      <c r="J8" s="58"/>
    </row>
    <row r="9" spans="2:10" ht="16" customHeight="1" x14ac:dyDescent="0.35">
      <c r="B9" s="124"/>
      <c r="C9" s="125"/>
      <c r="D9" s="125"/>
      <c r="E9" s="125"/>
      <c r="F9" s="125"/>
      <c r="G9" s="126"/>
      <c r="J9" s="58"/>
    </row>
    <row r="10" spans="2:10" ht="33" customHeight="1" x14ac:dyDescent="0.35">
      <c r="B10" s="129" t="s">
        <v>223</v>
      </c>
      <c r="C10" s="130"/>
      <c r="D10" s="130"/>
      <c r="E10" s="130"/>
      <c r="F10" s="130"/>
      <c r="G10" s="131"/>
      <c r="J10" s="58"/>
    </row>
    <row r="11" spans="2:10" x14ac:dyDescent="0.35">
      <c r="B11" s="8"/>
      <c r="C11" s="118"/>
      <c r="D11" s="118"/>
      <c r="E11" s="118"/>
      <c r="F11" s="118"/>
      <c r="G11" s="9"/>
      <c r="J11" s="58"/>
    </row>
    <row r="12" spans="2:10" ht="18" customHeight="1" x14ac:dyDescent="0.35">
      <c r="B12" s="124" t="s">
        <v>1</v>
      </c>
      <c r="C12" s="125"/>
      <c r="D12" s="125"/>
      <c r="E12" s="125"/>
      <c r="F12" s="125"/>
      <c r="G12" s="126"/>
      <c r="J12" s="58"/>
    </row>
    <row r="13" spans="2:10" ht="18" customHeight="1" x14ac:dyDescent="0.35">
      <c r="B13" s="124"/>
      <c r="C13" s="125"/>
      <c r="D13" s="125"/>
      <c r="E13" s="125"/>
      <c r="F13" s="125"/>
      <c r="G13" s="126"/>
      <c r="J13" s="58"/>
    </row>
    <row r="14" spans="2:10" ht="57" customHeight="1" x14ac:dyDescent="0.35">
      <c r="B14" s="132" t="s">
        <v>291</v>
      </c>
      <c r="C14" s="133"/>
      <c r="D14" s="133"/>
      <c r="E14" s="133"/>
      <c r="F14" s="133"/>
      <c r="G14" s="134"/>
      <c r="J14" s="58"/>
    </row>
    <row r="15" spans="2:10" ht="5.5" customHeight="1" x14ac:dyDescent="0.35">
      <c r="B15" s="12"/>
      <c r="C15" s="13"/>
      <c r="D15" s="13"/>
      <c r="E15" s="13"/>
      <c r="F15" s="13"/>
      <c r="G15" s="14"/>
      <c r="J15" s="58"/>
    </row>
    <row r="16" spans="2:10" ht="12" customHeight="1" x14ac:dyDescent="0.5">
      <c r="I16" s="15" t="s">
        <v>2</v>
      </c>
      <c r="J16" s="58"/>
    </row>
    <row r="17" spans="2:10" ht="32.15" hidden="1" customHeight="1" x14ac:dyDescent="0.5">
      <c r="B17" s="16"/>
      <c r="C17" s="17"/>
      <c r="D17" s="135" t="s">
        <v>18</v>
      </c>
      <c r="E17" s="135"/>
      <c r="F17" s="18" t="s">
        <v>211</v>
      </c>
      <c r="G17" s="19" t="s">
        <v>3</v>
      </c>
      <c r="I17" s="15" t="s">
        <v>4</v>
      </c>
      <c r="J17" s="58"/>
    </row>
    <row r="18" spans="2:10" ht="8.25" customHeight="1" x14ac:dyDescent="0.5">
      <c r="I18" s="15" t="s">
        <v>5</v>
      </c>
      <c r="J18" s="58"/>
    </row>
    <row r="19" spans="2:10" ht="15" customHeight="1" x14ac:dyDescent="0.35">
      <c r="B19" s="136" t="s">
        <v>6</v>
      </c>
      <c r="C19" s="136"/>
      <c r="D19" s="136" t="s">
        <v>292</v>
      </c>
      <c r="E19" s="136"/>
      <c r="F19" s="136"/>
      <c r="G19" s="136"/>
      <c r="J19" s="58"/>
    </row>
    <row r="20" spans="2:10" ht="24" customHeight="1" x14ac:dyDescent="0.35">
      <c r="B20" s="136"/>
      <c r="C20" s="136"/>
      <c r="D20" s="136"/>
      <c r="E20" s="136"/>
      <c r="F20" s="136"/>
      <c r="G20" s="136"/>
      <c r="J20" s="58"/>
    </row>
    <row r="21" spans="2:10" ht="52" customHeight="1" x14ac:dyDescent="0.35">
      <c r="B21" s="20" t="s">
        <v>7</v>
      </c>
      <c r="C21" s="21" t="s">
        <v>224</v>
      </c>
      <c r="D21" s="21" t="s">
        <v>86</v>
      </c>
      <c r="E21" s="22" t="s">
        <v>9</v>
      </c>
      <c r="F21" s="120" t="s">
        <v>288</v>
      </c>
      <c r="G21" s="120"/>
      <c r="J21" s="58"/>
    </row>
    <row r="22" spans="2:10" s="25" customFormat="1" ht="156.75" customHeight="1" x14ac:dyDescent="0.35">
      <c r="B22" s="23">
        <v>1</v>
      </c>
      <c r="C22" s="107" t="s">
        <v>225</v>
      </c>
      <c r="D22" s="117" t="s">
        <v>233</v>
      </c>
      <c r="E22" s="24" t="s">
        <v>4</v>
      </c>
      <c r="F22" s="119" t="str">
        <f>+IF(E22="NO",I22,"")</f>
        <v>En caso que corresponda, incorporar el agente y riesgo de exposición a ruido en MIPER-Reglamento Interno, e incorporar actividades relacionadas con la prevención de exposición ocupacional a ruido en el programa o cronograma de actividades del Comité Paritario. La presencia del agente se determina en primera instancia mediante la aplicación de la identificación, definida por el Instituto de Salud Pública en su ficha cualitativa.</v>
      </c>
      <c r="G22" s="119"/>
      <c r="H22" s="108">
        <f>IF(E22="SI",1,0)</f>
        <v>0</v>
      </c>
      <c r="I22" s="114" t="s">
        <v>240</v>
      </c>
      <c r="J22" s="110">
        <f>IF(E22="NC",0,1)</f>
        <v>1</v>
      </c>
    </row>
    <row r="23" spans="2:10" s="25" customFormat="1" ht="96.5" customHeight="1" x14ac:dyDescent="0.35">
      <c r="B23" s="23">
        <v>2</v>
      </c>
      <c r="C23" s="107" t="s">
        <v>241</v>
      </c>
      <c r="D23" s="117" t="s">
        <v>226</v>
      </c>
      <c r="E23" s="24" t="s">
        <v>4</v>
      </c>
      <c r="F23" s="119" t="str">
        <f>+IF(E23="NO",I23,"")</f>
        <v>Realizar capacitación a trabajadores para informar sobre el riesgo de exposición a ruido o realizar curso ACHS sobre la temática. Se debe dejar registro firmado de la ejecución de esta actividad.</v>
      </c>
      <c r="G23" s="119"/>
      <c r="H23" s="108">
        <f t="shared" ref="H23:H45" si="0">IF(E23="SI",1,0)</f>
        <v>0</v>
      </c>
      <c r="I23" s="114" t="s">
        <v>242</v>
      </c>
      <c r="J23" s="110">
        <f t="shared" ref="J23:J45" si="1">IF(E23="NC",0,1)</f>
        <v>1</v>
      </c>
    </row>
    <row r="24" spans="2:10" s="25" customFormat="1" ht="128.5" customHeight="1" x14ac:dyDescent="0.35">
      <c r="B24" s="23">
        <v>3</v>
      </c>
      <c r="C24" s="107" t="s">
        <v>246</v>
      </c>
      <c r="D24" s="117" t="s">
        <v>227</v>
      </c>
      <c r="E24" s="24" t="s">
        <v>4</v>
      </c>
      <c r="F24" s="119" t="str">
        <f>+IF(E24="NO",I24,"")</f>
        <v>Realizar charla de información sobre el protocolo PREXOR o entregar ficha técnica correspondiente, dejando acta de registro firmada. Deben estar todos los trabajadores especificados.</v>
      </c>
      <c r="G24" s="119"/>
      <c r="H24" s="108">
        <f t="shared" si="0"/>
        <v>0</v>
      </c>
      <c r="I24" s="114" t="s">
        <v>243</v>
      </c>
      <c r="J24" s="110">
        <f t="shared" si="1"/>
        <v>1</v>
      </c>
    </row>
    <row r="25" spans="2:10" s="25" customFormat="1" ht="73.5" customHeight="1" x14ac:dyDescent="0.35">
      <c r="B25" s="23">
        <v>4</v>
      </c>
      <c r="C25" s="107" t="s">
        <v>247</v>
      </c>
      <c r="D25" s="117" t="s">
        <v>228</v>
      </c>
      <c r="E25" s="24" t="s">
        <v>4</v>
      </c>
      <c r="F25" s="119" t="str">
        <f>+IF(E25="NO",I25,"")</f>
        <v>Solicitar señalética a la ACHS e instalarla en lugares visibles de las áreas con exposición a ruido.</v>
      </c>
      <c r="G25" s="119"/>
      <c r="H25" s="108">
        <f t="shared" si="0"/>
        <v>0</v>
      </c>
      <c r="I25" s="115" t="s">
        <v>244</v>
      </c>
      <c r="J25" s="110">
        <f t="shared" si="1"/>
        <v>1</v>
      </c>
    </row>
    <row r="26" spans="2:10" s="25" customFormat="1" ht="107.5" customHeight="1" x14ac:dyDescent="0.35">
      <c r="B26" s="23">
        <v>5</v>
      </c>
      <c r="C26" s="107" t="s">
        <v>248</v>
      </c>
      <c r="D26" s="117" t="s">
        <v>229</v>
      </c>
      <c r="E26" s="24" t="s">
        <v>4</v>
      </c>
      <c r="F26" s="119" t="str">
        <f t="shared" ref="F26:F30" si="2">+IF(E26="NO",I26,"")</f>
        <v>Elaborar un cronograma con la planificación del cumplimiento de las exigencias que establece PREXOR, debe contar con responsables y fechas de cumplimiento para cada punto. Se puede utilizar formato propuesto ACHS.</v>
      </c>
      <c r="G26" s="119"/>
      <c r="H26" s="108">
        <f t="shared" si="0"/>
        <v>0</v>
      </c>
      <c r="I26" s="115" t="s">
        <v>234</v>
      </c>
      <c r="J26" s="110">
        <f t="shared" si="1"/>
        <v>1</v>
      </c>
    </row>
    <row r="27" spans="2:10" s="25" customFormat="1" ht="409.5" customHeight="1" x14ac:dyDescent="0.35">
      <c r="B27" s="23">
        <v>6</v>
      </c>
      <c r="C27" s="107" t="s">
        <v>249</v>
      </c>
      <c r="D27" s="117" t="s">
        <v>245</v>
      </c>
      <c r="E27" s="24" t="s">
        <v>4</v>
      </c>
      <c r="F27" s="119" t="str">
        <f t="shared" si="2"/>
        <v>Complementar el SGSST existente o crear uno, según corresponda, considerando las directrices establecidas por PREXOR. Se puede ocupar como orientación la guía de la Seremi de Salud o Sistema de gestión OIT/ACHS.</v>
      </c>
      <c r="G27" s="119"/>
      <c r="H27" s="108">
        <f t="shared" si="0"/>
        <v>0</v>
      </c>
      <c r="I27" s="114" t="s">
        <v>235</v>
      </c>
      <c r="J27" s="110">
        <f t="shared" si="1"/>
        <v>1</v>
      </c>
    </row>
    <row r="28" spans="2:10" s="25" customFormat="1" ht="84.5" customHeight="1" x14ac:dyDescent="0.35">
      <c r="B28" s="23">
        <v>7</v>
      </c>
      <c r="C28" s="107" t="s">
        <v>250</v>
      </c>
      <c r="D28" s="117" t="s">
        <v>230</v>
      </c>
      <c r="E28" s="24" t="s">
        <v>4</v>
      </c>
      <c r="F28" s="119" t="str">
        <f t="shared" si="2"/>
        <v>Realizar charla de información/difusión sobre el Sistema de Gestión, generando un registro firmado de la actividad.</v>
      </c>
      <c r="G28" s="119"/>
      <c r="H28" s="108">
        <f t="shared" si="0"/>
        <v>0</v>
      </c>
      <c r="I28" s="114" t="s">
        <v>236</v>
      </c>
      <c r="J28" s="110">
        <f t="shared" si="1"/>
        <v>1</v>
      </c>
    </row>
    <row r="29" spans="2:10" s="25" customFormat="1" ht="104.5" customHeight="1" x14ac:dyDescent="0.35">
      <c r="B29" s="23">
        <v>8</v>
      </c>
      <c r="C29" s="107" t="s">
        <v>251</v>
      </c>
      <c r="D29" s="117" t="s">
        <v>231</v>
      </c>
      <c r="E29" s="24" t="s">
        <v>4</v>
      </c>
      <c r="F29" s="119" t="str">
        <f t="shared" si="2"/>
        <v>Elaborar un programa de protección auditiva que debe cumplir con las directrices establecidas en la "Guía para la selección y control de elementos de protección auditiva" del Instituto de Salud Pública, se puede ocupar formato tipo ACHS para este fin.</v>
      </c>
      <c r="G29" s="119"/>
      <c r="H29" s="108">
        <f t="shared" si="0"/>
        <v>0</v>
      </c>
      <c r="I29" s="114" t="s">
        <v>237</v>
      </c>
      <c r="J29" s="110">
        <f t="shared" si="1"/>
        <v>1</v>
      </c>
    </row>
    <row r="30" spans="2:10" s="25" customFormat="1" ht="88" customHeight="1" x14ac:dyDescent="0.35">
      <c r="B30" s="23">
        <v>9</v>
      </c>
      <c r="C30" s="107" t="s">
        <v>252</v>
      </c>
      <c r="D30" s="117" t="s">
        <v>232</v>
      </c>
      <c r="E30" s="24" t="s">
        <v>4</v>
      </c>
      <c r="F30" s="119" t="str">
        <f t="shared" si="2"/>
        <v xml:space="preserve">Realizar charla de información del Programa de Protección Auditiva, esta debe considerar el entrenamiento teórico y práctico en el uso del elemento de protección auditiva. </v>
      </c>
      <c r="G30" s="119"/>
      <c r="H30" s="108">
        <f t="shared" si="0"/>
        <v>0</v>
      </c>
      <c r="I30" s="114" t="s">
        <v>238</v>
      </c>
      <c r="J30" s="110">
        <f t="shared" si="1"/>
        <v>1</v>
      </c>
    </row>
    <row r="31" spans="2:10" s="25" customFormat="1" ht="132.5" customHeight="1" x14ac:dyDescent="0.35">
      <c r="B31" s="23">
        <v>10</v>
      </c>
      <c r="C31" s="107" t="s">
        <v>254</v>
      </c>
      <c r="D31" s="117" t="s">
        <v>253</v>
      </c>
      <c r="E31" s="24" t="s">
        <v>4</v>
      </c>
      <c r="F31" s="119" t="str">
        <f>+IF(E31="NO",I31,"")</f>
        <v>Elaborar programa de capacitación anual, éste debe contener al menos todos los contenidos que exige PREXOR. Se pueden realizar los cursos de capacitación disponibles en ACHS.</v>
      </c>
      <c r="G31" s="119"/>
      <c r="H31" s="108">
        <f t="shared" si="0"/>
        <v>0</v>
      </c>
      <c r="I31" s="114" t="s">
        <v>255</v>
      </c>
      <c r="J31" s="110">
        <f t="shared" si="1"/>
        <v>1</v>
      </c>
    </row>
    <row r="32" spans="2:10" s="25" customFormat="1" ht="90.5" customHeight="1" x14ac:dyDescent="0.35">
      <c r="B32" s="23">
        <v>11</v>
      </c>
      <c r="C32" s="107" t="s">
        <v>257</v>
      </c>
      <c r="D32" s="117" t="s">
        <v>256</v>
      </c>
      <c r="E32" s="24" t="s">
        <v>4</v>
      </c>
      <c r="F32" s="119" t="str">
        <f>+IF(E32="NO",I32,"")</f>
        <v>Remitir registro de difusión PREXOR a SEREMI Salud e Inpección del Trabajo por Carta Certificada o medio similar.</v>
      </c>
      <c r="G32" s="119"/>
      <c r="H32" s="108">
        <f t="shared" si="0"/>
        <v>0</v>
      </c>
      <c r="I32" s="114" t="s">
        <v>239</v>
      </c>
      <c r="J32" s="110">
        <f t="shared" si="1"/>
        <v>1</v>
      </c>
    </row>
    <row r="33" spans="2:11" ht="38.25" customHeight="1" x14ac:dyDescent="0.35">
      <c r="B33" s="20" t="s">
        <v>10</v>
      </c>
      <c r="C33" s="21" t="s">
        <v>287</v>
      </c>
      <c r="D33" s="21" t="s">
        <v>86</v>
      </c>
      <c r="E33" s="22" t="s">
        <v>9</v>
      </c>
      <c r="F33" s="120" t="s">
        <v>288</v>
      </c>
      <c r="G33" s="120"/>
      <c r="H33" s="109"/>
      <c r="I33" s="116"/>
      <c r="J33" s="111"/>
    </row>
    <row r="34" spans="2:11" s="25" customFormat="1" ht="93.5" customHeight="1" x14ac:dyDescent="0.35">
      <c r="B34" s="23">
        <v>12</v>
      </c>
      <c r="C34" s="107" t="s">
        <v>263</v>
      </c>
      <c r="D34" s="117" t="s">
        <v>264</v>
      </c>
      <c r="E34" s="24" t="s">
        <v>4</v>
      </c>
      <c r="F34" s="119" t="str">
        <f>+IF(E34="NO",I34,"")</f>
        <v>Elaborar una matriz o documento que contenga la información del Estudio Previo que solicita PREXOR, para lo cual se puede utilizar modelo tipo desarrollado por ACHS.</v>
      </c>
      <c r="G34" s="119"/>
      <c r="H34" s="108">
        <f t="shared" si="0"/>
        <v>0</v>
      </c>
      <c r="I34" s="114" t="s">
        <v>261</v>
      </c>
      <c r="J34" s="110">
        <f t="shared" si="1"/>
        <v>1</v>
      </c>
    </row>
    <row r="35" spans="2:11" s="25" customFormat="1" ht="107" customHeight="1" x14ac:dyDescent="0.35">
      <c r="B35" s="23">
        <v>13</v>
      </c>
      <c r="C35" s="107" t="s">
        <v>265</v>
      </c>
      <c r="D35" s="117" t="s">
        <v>258</v>
      </c>
      <c r="E35" s="24" t="s">
        <v>4</v>
      </c>
      <c r="F35" s="119" t="str">
        <f>+IF(E35="NO",I35,"")</f>
        <v>Realizar evaluación de diagnóstico, en base a lo informado en el Estudio Previo. Podrían ser necesarios ajustes, en base a la asesoría proporcionada por ACHS.</v>
      </c>
      <c r="G35" s="119"/>
      <c r="H35" s="108">
        <f t="shared" si="0"/>
        <v>0</v>
      </c>
      <c r="I35" s="114" t="s">
        <v>266</v>
      </c>
      <c r="J35" s="110">
        <f t="shared" si="1"/>
        <v>1</v>
      </c>
    </row>
    <row r="36" spans="2:11" s="25" customFormat="1" ht="82" customHeight="1" x14ac:dyDescent="0.35">
      <c r="B36" s="23">
        <v>14</v>
      </c>
      <c r="C36" s="107" t="s">
        <v>267</v>
      </c>
      <c r="D36" s="117" t="s">
        <v>259</v>
      </c>
      <c r="E36" s="24" t="s">
        <v>4</v>
      </c>
      <c r="F36" s="119" t="str">
        <f>+IF(E36="NO",I36,"")</f>
        <v>Realizar evaluación cuantitativa de exposición ocupacional a ruido, si corresponde.</v>
      </c>
      <c r="G36" s="119"/>
      <c r="H36" s="108">
        <f t="shared" si="0"/>
        <v>0</v>
      </c>
      <c r="I36" s="114" t="s">
        <v>262</v>
      </c>
      <c r="J36" s="110">
        <f t="shared" si="1"/>
        <v>1</v>
      </c>
    </row>
    <row r="37" spans="2:11" s="25" customFormat="1" ht="126.5" customHeight="1" x14ac:dyDescent="0.35">
      <c r="B37" s="23">
        <v>15</v>
      </c>
      <c r="C37" s="107" t="s">
        <v>268</v>
      </c>
      <c r="D37" s="117" t="s">
        <v>260</v>
      </c>
      <c r="E37" s="24" t="s">
        <v>4</v>
      </c>
      <c r="F37" s="119" t="str">
        <f>+IF(E37="NO",I37,"")</f>
        <v>Entregar informe con niveles ambientales de ruido a empresas contratistas, dejando registro escrito de su recepción.</v>
      </c>
      <c r="G37" s="119"/>
      <c r="H37" s="108">
        <f t="shared" si="0"/>
        <v>0</v>
      </c>
      <c r="I37" s="114" t="s">
        <v>278</v>
      </c>
      <c r="J37" s="110">
        <f t="shared" si="1"/>
        <v>1</v>
      </c>
    </row>
    <row r="38" spans="2:11" ht="40" customHeight="1" x14ac:dyDescent="0.35">
      <c r="B38" s="20" t="s">
        <v>11</v>
      </c>
      <c r="C38" s="21" t="s">
        <v>286</v>
      </c>
      <c r="D38" s="21" t="s">
        <v>86</v>
      </c>
      <c r="E38" s="22" t="s">
        <v>9</v>
      </c>
      <c r="F38" s="120" t="s">
        <v>288</v>
      </c>
      <c r="G38" s="120"/>
      <c r="H38" s="109"/>
      <c r="I38" s="116"/>
      <c r="J38" s="112"/>
    </row>
    <row r="39" spans="2:11" s="25" customFormat="1" ht="99" customHeight="1" x14ac:dyDescent="0.5">
      <c r="B39" s="23">
        <f>+B37+1</f>
        <v>16</v>
      </c>
      <c r="C39" s="107" t="s">
        <v>275</v>
      </c>
      <c r="D39" s="117" t="s">
        <v>269</v>
      </c>
      <c r="E39" s="24" t="s">
        <v>4</v>
      </c>
      <c r="F39" s="119" t="str">
        <f>+IF(E39="NO",I39,"")</f>
        <v>Agendar fecha para ejecutar la verificación y control del informe técnico cuantitativo.</v>
      </c>
      <c r="G39" s="119"/>
      <c r="H39" s="108">
        <f t="shared" si="0"/>
        <v>0</v>
      </c>
      <c r="I39" s="114" t="s">
        <v>272</v>
      </c>
      <c r="J39" s="110">
        <f t="shared" si="1"/>
        <v>1</v>
      </c>
      <c r="K39" s="10" t="s">
        <v>12</v>
      </c>
    </row>
    <row r="40" spans="2:11" s="25" customFormat="1" ht="108" customHeight="1" x14ac:dyDescent="0.35">
      <c r="B40" s="23">
        <f t="shared" ref="B40:B43" si="3">+B39+1</f>
        <v>17</v>
      </c>
      <c r="C40" s="107" t="s">
        <v>276</v>
      </c>
      <c r="D40" s="117" t="s">
        <v>270</v>
      </c>
      <c r="E40" s="24" t="s">
        <v>4</v>
      </c>
      <c r="F40" s="119" t="str">
        <f>+IF(E40="NO",I40,"")</f>
        <v>Incorporar en procedimiento de trabajo, como variable para la adquisición o arriendo de maquinarias o equipos, el priorizar aquellos de menores niveles de emisión de ruido.</v>
      </c>
      <c r="G40" s="119"/>
      <c r="H40" s="108">
        <f t="shared" si="0"/>
        <v>0</v>
      </c>
      <c r="I40" s="114" t="s">
        <v>277</v>
      </c>
      <c r="J40" s="110">
        <f t="shared" si="1"/>
        <v>1</v>
      </c>
    </row>
    <row r="41" spans="2:11" s="25" customFormat="1" ht="111.5" customHeight="1" x14ac:dyDescent="0.35">
      <c r="B41" s="23">
        <f t="shared" si="3"/>
        <v>18</v>
      </c>
      <c r="C41" s="107" t="s">
        <v>279</v>
      </c>
      <c r="D41" s="117" t="s">
        <v>270</v>
      </c>
      <c r="E41" s="24" t="s">
        <v>4</v>
      </c>
      <c r="F41" s="119" t="str">
        <f>+IF(E41="NO",I41,"")</f>
        <v>Incorporar en procedimientos de trabajo la reubicación de equipos o procesos que generen ruido, en donde afecten a la menor cantidad de trabajadores.</v>
      </c>
      <c r="G41" s="119"/>
      <c r="H41" s="108">
        <f t="shared" si="0"/>
        <v>0</v>
      </c>
      <c r="I41" s="114" t="s">
        <v>280</v>
      </c>
      <c r="J41" s="110">
        <f t="shared" si="1"/>
        <v>1</v>
      </c>
    </row>
    <row r="42" spans="2:11" s="25" customFormat="1" ht="83.5" customHeight="1" x14ac:dyDescent="0.35">
      <c r="B42" s="23">
        <f t="shared" si="3"/>
        <v>19</v>
      </c>
      <c r="C42" s="107" t="s">
        <v>281</v>
      </c>
      <c r="D42" s="117" t="s">
        <v>270</v>
      </c>
      <c r="E42" s="24" t="s">
        <v>4</v>
      </c>
      <c r="F42" s="119" t="str">
        <f t="shared" ref="F42:F43" si="4">+IF(E42="NO",I42,"")</f>
        <v>Incorporar en procedimientos de trabajo la mantención de equipos o maquinarias que representan fuentes de ruido sobre el criterio de acción, indicando la frecuencia y elementos a revisar.</v>
      </c>
      <c r="G42" s="119"/>
      <c r="H42" s="108">
        <f t="shared" si="0"/>
        <v>0</v>
      </c>
      <c r="I42" s="114" t="s">
        <v>273</v>
      </c>
      <c r="J42" s="110">
        <f t="shared" si="1"/>
        <v>1</v>
      </c>
    </row>
    <row r="43" spans="2:11" s="25" customFormat="1" ht="102.5" customHeight="1" x14ac:dyDescent="0.35">
      <c r="B43" s="23">
        <f t="shared" si="3"/>
        <v>20</v>
      </c>
      <c r="C43" s="107" t="s">
        <v>282</v>
      </c>
      <c r="D43" s="117" t="s">
        <v>271</v>
      </c>
      <c r="E43" s="24" t="s">
        <v>4</v>
      </c>
      <c r="F43" s="119" t="str">
        <f t="shared" si="4"/>
        <v>Asegurarse de que la protección auditiva utilizada, cumple con las certificaciones o registros que exige la normativa.</v>
      </c>
      <c r="G43" s="119"/>
      <c r="H43" s="108">
        <f t="shared" si="0"/>
        <v>0</v>
      </c>
      <c r="I43" s="114" t="s">
        <v>274</v>
      </c>
      <c r="J43" s="110">
        <f t="shared" si="1"/>
        <v>1</v>
      </c>
    </row>
    <row r="44" spans="2:11" s="25" customFormat="1" ht="49" customHeight="1" x14ac:dyDescent="0.35">
      <c r="B44" s="20" t="s">
        <v>13</v>
      </c>
      <c r="C44" s="21" t="s">
        <v>285</v>
      </c>
      <c r="D44" s="21" t="s">
        <v>86</v>
      </c>
      <c r="E44" s="22" t="s">
        <v>9</v>
      </c>
      <c r="F44" s="120" t="s">
        <v>288</v>
      </c>
      <c r="G44" s="120"/>
      <c r="H44" s="108"/>
      <c r="I44" s="106"/>
      <c r="J44" s="113"/>
    </row>
    <row r="45" spans="2:11" s="25" customFormat="1" ht="103" customHeight="1" x14ac:dyDescent="0.35">
      <c r="B45" s="23">
        <v>21</v>
      </c>
      <c r="C45" s="107" t="s">
        <v>289</v>
      </c>
      <c r="D45" s="117" t="s">
        <v>283</v>
      </c>
      <c r="E45" s="24" t="s">
        <v>4</v>
      </c>
      <c r="F45" s="119" t="str">
        <f t="shared" ref="F45" si="5">+IF(E45="NO",I45,"")</f>
        <v>Confeccionar o actualizar la  lista de todos los trabajadores con exposición a ruido (dosis igual o superior a 50 % o 0,5) para su incorporación al Programa de Vigilancia de la Salud.</v>
      </c>
      <c r="G45" s="119"/>
      <c r="H45" s="108">
        <f t="shared" si="0"/>
        <v>0</v>
      </c>
      <c r="I45" s="114" t="s">
        <v>284</v>
      </c>
      <c r="J45" s="110">
        <f t="shared" si="1"/>
        <v>1</v>
      </c>
    </row>
    <row r="46" spans="2:11" ht="26.15" customHeight="1" x14ac:dyDescent="0.35">
      <c r="B46" s="26"/>
      <c r="C46" s="27"/>
      <c r="E46" s="28"/>
      <c r="H46" s="109"/>
      <c r="J46" s="112"/>
    </row>
    <row r="47" spans="2:11" x14ac:dyDescent="0.35"/>
    <row r="48" spans="2:11"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sheetData>
  <mergeCells count="34">
    <mergeCell ref="B8:G9"/>
    <mergeCell ref="G4:G6"/>
    <mergeCell ref="B4:F6"/>
    <mergeCell ref="F34:G34"/>
    <mergeCell ref="B10:G10"/>
    <mergeCell ref="B12:G13"/>
    <mergeCell ref="B14:G14"/>
    <mergeCell ref="D17:E17"/>
    <mergeCell ref="B19:C20"/>
    <mergeCell ref="D19:G20"/>
    <mergeCell ref="F45:G45"/>
    <mergeCell ref="F21:G21"/>
    <mergeCell ref="F22:G22"/>
    <mergeCell ref="F23:G23"/>
    <mergeCell ref="F33:G33"/>
    <mergeCell ref="F32:G32"/>
    <mergeCell ref="F24:G24"/>
    <mergeCell ref="F25:G25"/>
    <mergeCell ref="F26:G26"/>
    <mergeCell ref="F27:G27"/>
    <mergeCell ref="F28:G28"/>
    <mergeCell ref="F40:G40"/>
    <mergeCell ref="F41:G41"/>
    <mergeCell ref="F42:G42"/>
    <mergeCell ref="F29:G29"/>
    <mergeCell ref="F30:G30"/>
    <mergeCell ref="F31:G31"/>
    <mergeCell ref="F43:G43"/>
    <mergeCell ref="F44:G44"/>
    <mergeCell ref="F35:G35"/>
    <mergeCell ref="F36:G36"/>
    <mergeCell ref="F37:G37"/>
    <mergeCell ref="F38:G38"/>
    <mergeCell ref="F39:G39"/>
  </mergeCells>
  <conditionalFormatting sqref="E22">
    <cfRule type="colorScale" priority="58">
      <colorScale>
        <cfvo type="num" val="#REF!"/>
        <cfvo type="num" val="#REF!"/>
        <color rgb="FFFF7128"/>
        <color rgb="FFFFEF9C"/>
      </colorScale>
    </cfRule>
    <cfRule type="colorScale" priority="59">
      <colorScale>
        <cfvo type="min"/>
        <cfvo type="max"/>
        <color rgb="FFFF0000"/>
        <color rgb="FF92D050"/>
      </colorScale>
    </cfRule>
  </conditionalFormatting>
  <conditionalFormatting sqref="E23:E32">
    <cfRule type="cellIs" dxfId="101" priority="54" operator="equal">
      <formula>"""SI"""</formula>
    </cfRule>
    <cfRule type="colorScale" priority="56">
      <colorScale>
        <cfvo type="num" val="#REF!"/>
        <cfvo type="num" val="#REF!"/>
        <color rgb="FFFF7128"/>
        <color rgb="FFFFEF9C"/>
      </colorScale>
    </cfRule>
    <cfRule type="colorScale" priority="57">
      <colorScale>
        <cfvo type="min"/>
        <cfvo type="max"/>
        <color rgb="FFFF0000"/>
        <color rgb="FF92D050"/>
      </colorScale>
    </cfRule>
  </conditionalFormatting>
  <conditionalFormatting sqref="E34:E37">
    <cfRule type="colorScale" priority="62">
      <colorScale>
        <cfvo type="num" val="#REF!"/>
        <cfvo type="num" val="#REF!"/>
        <color rgb="FFFF7128"/>
        <color rgb="FFFFEF9C"/>
      </colorScale>
    </cfRule>
    <cfRule type="colorScale" priority="63">
      <colorScale>
        <cfvo type="min"/>
        <cfvo type="max"/>
        <color rgb="FFFF0000"/>
        <color rgb="FF92D050"/>
      </colorScale>
    </cfRule>
  </conditionalFormatting>
  <conditionalFormatting sqref="E34:E37">
    <cfRule type="cellIs" dxfId="100" priority="64" operator="equal">
      <formula>"NC"</formula>
    </cfRule>
    <cfRule type="cellIs" dxfId="99" priority="65" operator="equal">
      <formula>"SI"</formula>
    </cfRule>
    <cfRule type="cellIs" dxfId="98" priority="66" operator="equal">
      <formula>"NO"</formula>
    </cfRule>
    <cfRule type="cellIs" dxfId="97" priority="67" operator="equal">
      <formula>"SI"</formula>
    </cfRule>
    <cfRule type="cellIs" dxfId="96" priority="68" operator="equal">
      <formula>"NO"</formula>
    </cfRule>
    <cfRule type="colorScale" priority="69">
      <colorScale>
        <cfvo type="min"/>
        <cfvo type="max"/>
        <color rgb="FFFF7128"/>
        <color rgb="FF92D050"/>
      </colorScale>
    </cfRule>
  </conditionalFormatting>
  <conditionalFormatting sqref="E39:E43 E45">
    <cfRule type="colorScale" priority="180">
      <colorScale>
        <cfvo type="num" val="#REF!"/>
        <cfvo type="num" val="#REF!"/>
        <color rgb="FFFF7128"/>
        <color rgb="FFFFEF9C"/>
      </colorScale>
    </cfRule>
    <cfRule type="colorScale" priority="181">
      <colorScale>
        <cfvo type="min"/>
        <cfvo type="max"/>
        <color rgb="FFFF0000"/>
        <color rgb="FF92D050"/>
      </colorScale>
    </cfRule>
  </conditionalFormatting>
  <conditionalFormatting sqref="E39:E43 E45">
    <cfRule type="cellIs" dxfId="95" priority="182" operator="equal">
      <formula>"NC"</formula>
    </cfRule>
    <cfRule type="cellIs" dxfId="94" priority="183" operator="equal">
      <formula>"SI"</formula>
    </cfRule>
    <cfRule type="cellIs" dxfId="93" priority="184" operator="equal">
      <formula>"NO"</formula>
    </cfRule>
    <cfRule type="cellIs" dxfId="92" priority="185" operator="equal">
      <formula>"SI"</formula>
    </cfRule>
    <cfRule type="cellIs" dxfId="91" priority="186" operator="equal">
      <formula>"NO"</formula>
    </cfRule>
    <cfRule type="colorScale" priority="187">
      <colorScale>
        <cfvo type="min"/>
        <cfvo type="max"/>
        <color rgb="FFFF7128"/>
        <color rgb="FF92D050"/>
      </colorScale>
    </cfRule>
  </conditionalFormatting>
  <conditionalFormatting sqref="E22:E32">
    <cfRule type="cellIs" dxfId="90" priority="188" operator="equal">
      <formula>"NC"</formula>
    </cfRule>
    <cfRule type="cellIs" dxfId="89" priority="189" operator="equal">
      <formula>"SI"</formula>
    </cfRule>
    <cfRule type="cellIs" dxfId="88" priority="190" operator="equal">
      <formula>"NO"</formula>
    </cfRule>
    <cfRule type="cellIs" dxfId="87" priority="191" operator="equal">
      <formula>"SI"</formula>
    </cfRule>
    <cfRule type="cellIs" dxfId="86" priority="192" operator="equal">
      <formula>"NO"</formula>
    </cfRule>
    <cfRule type="colorScale" priority="193">
      <colorScale>
        <cfvo type="min"/>
        <cfvo type="max"/>
        <color rgb="FFFF7128"/>
        <color rgb="FF92D050"/>
      </colorScale>
    </cfRule>
  </conditionalFormatting>
  <dataValidations count="1">
    <dataValidation type="list" allowBlank="1" showInputMessage="1" showErrorMessage="1" sqref="E34:E37 E45 E39:E43 E22:E32">
      <formula1>$I$16:$I$18</formula1>
    </dataValidation>
  </dataValidations>
  <pageMargins left="0.70866141732283472" right="0.70866141732283472" top="0.74803149606299213" bottom="0.74803149606299213" header="0.31496062992125984" footer="0.31496062992125984"/>
  <pageSetup scale="40" fitToHeight="4" orientation="portrait" verticalDpi="599"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
  <sheetViews>
    <sheetView workbookViewId="0">
      <selection activeCell="F13" sqref="F13"/>
    </sheetView>
  </sheetViews>
  <sheetFormatPr baseColWidth="10" defaultColWidth="11" defaultRowHeight="15.5" x14ac:dyDescent="0.35"/>
  <cols>
    <col min="1" max="16384" width="11" style="5"/>
  </cols>
  <sheetData/>
  <pageMargins left="0.7" right="0.7" top="0.75" bottom="0.75" header="0.3" footer="0.3"/>
  <drawing r:id="rId1"/>
  <legacyDrawing r:id="rId2"/>
  <controls>
    <mc:AlternateContent xmlns:mc="http://schemas.openxmlformats.org/markup-compatibility/2006">
      <mc:Choice Requires="x14">
        <control shapeId="4099" r:id="rId3" name="CommandButton1">
          <controlPr defaultSize="0" autoLine="0" r:id="rId4">
            <anchor moveWithCells="1">
              <from>
                <xdr:col>1</xdr:col>
                <xdr:colOff>107950</xdr:colOff>
                <xdr:row>17</xdr:row>
                <xdr:rowOff>31750</xdr:rowOff>
              </from>
              <to>
                <xdr:col>2</xdr:col>
                <xdr:colOff>260350</xdr:colOff>
                <xdr:row>18</xdr:row>
                <xdr:rowOff>120650</xdr:rowOff>
              </to>
            </anchor>
          </controlPr>
        </control>
      </mc:Choice>
      <mc:Fallback>
        <control shapeId="4099" r:id="rId3" name="Command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E16"/>
  <sheetViews>
    <sheetView topLeftCell="A9" zoomScale="80" zoomScaleNormal="80" workbookViewId="0">
      <selection activeCell="J10" sqref="J10"/>
    </sheetView>
  </sheetViews>
  <sheetFormatPr baseColWidth="10" defaultColWidth="10.83203125" defaultRowHeight="15.5" x14ac:dyDescent="0.35"/>
  <sheetData>
    <row r="1" spans="2:5" x14ac:dyDescent="0.35">
      <c r="B1" s="56" t="s">
        <v>71</v>
      </c>
      <c r="C1" t="s">
        <v>84</v>
      </c>
      <c r="D1">
        <v>1</v>
      </c>
      <c r="E1" t="s">
        <v>87</v>
      </c>
    </row>
    <row r="2" spans="2:5" x14ac:dyDescent="0.35">
      <c r="B2" s="56" t="s">
        <v>21</v>
      </c>
      <c r="C2" t="s">
        <v>84</v>
      </c>
      <c r="D2">
        <v>1</v>
      </c>
      <c r="E2" t="s">
        <v>88</v>
      </c>
    </row>
    <row r="3" spans="2:5" x14ac:dyDescent="0.35">
      <c r="B3" s="56" t="s">
        <v>82</v>
      </c>
      <c r="C3" t="s">
        <v>84</v>
      </c>
      <c r="D3">
        <v>1</v>
      </c>
      <c r="E3" t="s">
        <v>89</v>
      </c>
    </row>
    <row r="4" spans="2:5" x14ac:dyDescent="0.35">
      <c r="B4" s="56" t="s">
        <v>83</v>
      </c>
      <c r="C4" t="s">
        <v>84</v>
      </c>
      <c r="D4">
        <v>1</v>
      </c>
      <c r="E4" t="s">
        <v>20</v>
      </c>
    </row>
    <row r="5" spans="2:5" x14ac:dyDescent="0.35">
      <c r="B5" s="56" t="s">
        <v>72</v>
      </c>
      <c r="C5" t="s">
        <v>84</v>
      </c>
      <c r="D5">
        <v>1</v>
      </c>
      <c r="E5" t="s">
        <v>90</v>
      </c>
    </row>
    <row r="6" spans="2:5" x14ac:dyDescent="0.35">
      <c r="B6" s="56" t="s">
        <v>73</v>
      </c>
      <c r="C6" t="s">
        <v>84</v>
      </c>
      <c r="D6">
        <v>1</v>
      </c>
      <c r="E6" t="s">
        <v>91</v>
      </c>
    </row>
    <row r="7" spans="2:5" x14ac:dyDescent="0.35">
      <c r="B7" s="56" t="s">
        <v>74</v>
      </c>
      <c r="C7" t="s">
        <v>84</v>
      </c>
      <c r="D7">
        <v>1</v>
      </c>
      <c r="E7" t="s">
        <v>92</v>
      </c>
    </row>
    <row r="8" spans="2:5" x14ac:dyDescent="0.35">
      <c r="B8" s="56" t="s">
        <v>79</v>
      </c>
      <c r="C8" t="s">
        <v>84</v>
      </c>
      <c r="D8">
        <v>1</v>
      </c>
      <c r="E8" t="s">
        <v>125</v>
      </c>
    </row>
    <row r="9" spans="2:5" x14ac:dyDescent="0.35">
      <c r="B9" s="56" t="s">
        <v>81</v>
      </c>
      <c r="C9" t="s">
        <v>84</v>
      </c>
      <c r="D9">
        <v>1</v>
      </c>
      <c r="E9" t="s">
        <v>126</v>
      </c>
    </row>
    <row r="10" spans="2:5" ht="409.5" x14ac:dyDescent="0.35">
      <c r="B10" s="56" t="s">
        <v>75</v>
      </c>
      <c r="C10" t="s">
        <v>84</v>
      </c>
      <c r="D10">
        <v>1</v>
      </c>
      <c r="E10" s="64" t="s">
        <v>93</v>
      </c>
    </row>
    <row r="11" spans="2:5" x14ac:dyDescent="0.35">
      <c r="B11" s="57" t="s">
        <v>23</v>
      </c>
      <c r="C11" t="s">
        <v>85</v>
      </c>
      <c r="D11">
        <v>2</v>
      </c>
      <c r="E11" t="s">
        <v>94</v>
      </c>
    </row>
    <row r="12" spans="2:5" x14ac:dyDescent="0.35">
      <c r="B12" s="57" t="s">
        <v>24</v>
      </c>
      <c r="C12" t="s">
        <v>85</v>
      </c>
      <c r="D12">
        <v>2</v>
      </c>
      <c r="E12" t="s">
        <v>127</v>
      </c>
    </row>
    <row r="13" spans="2:5" x14ac:dyDescent="0.35">
      <c r="B13" s="57" t="s">
        <v>76</v>
      </c>
      <c r="C13" t="s">
        <v>85</v>
      </c>
      <c r="D13">
        <v>2</v>
      </c>
      <c r="E13" t="s">
        <v>128</v>
      </c>
    </row>
    <row r="14" spans="2:5" x14ac:dyDescent="0.35">
      <c r="B14" s="57" t="s">
        <v>17</v>
      </c>
      <c r="C14" t="s">
        <v>85</v>
      </c>
      <c r="D14">
        <v>2</v>
      </c>
      <c r="E14" t="s">
        <v>95</v>
      </c>
    </row>
    <row r="15" spans="2:5" x14ac:dyDescent="0.35">
      <c r="B15" s="57" t="s">
        <v>77</v>
      </c>
      <c r="C15" t="s">
        <v>85</v>
      </c>
      <c r="D15">
        <v>2</v>
      </c>
      <c r="E15" t="s">
        <v>96</v>
      </c>
    </row>
    <row r="16" spans="2:5" x14ac:dyDescent="0.35">
      <c r="B16" s="56" t="s">
        <v>78</v>
      </c>
      <c r="C16" t="s">
        <v>84</v>
      </c>
      <c r="D16">
        <v>1</v>
      </c>
      <c r="E16" t="s">
        <v>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E51"/>
  <sheetViews>
    <sheetView showGridLines="0" workbookViewId="0">
      <selection activeCell="B1" sqref="B1:E21"/>
    </sheetView>
  </sheetViews>
  <sheetFormatPr baseColWidth="10" defaultColWidth="10.83203125" defaultRowHeight="15.5" x14ac:dyDescent="0.35"/>
  <cols>
    <col min="2" max="2" width="4.5" style="82" customWidth="1"/>
    <col min="3" max="3" width="57.08203125" customWidth="1"/>
    <col min="4" max="4" width="9.58203125" style="82" customWidth="1"/>
    <col min="5" max="5" width="6.75" customWidth="1"/>
  </cols>
  <sheetData>
    <row r="1" spans="2:5" x14ac:dyDescent="0.35">
      <c r="B1" s="83" t="s">
        <v>103</v>
      </c>
      <c r="C1" s="75"/>
      <c r="D1" s="79"/>
      <c r="E1" s="75"/>
    </row>
    <row r="2" spans="2:5" x14ac:dyDescent="0.35">
      <c r="B2" s="80"/>
      <c r="C2" s="75" t="s">
        <v>104</v>
      </c>
      <c r="D2" s="87"/>
      <c r="E2" s="76"/>
    </row>
    <row r="3" spans="2:5" x14ac:dyDescent="0.35">
      <c r="B3" s="81"/>
      <c r="C3" s="75" t="s">
        <v>105</v>
      </c>
      <c r="D3" s="87"/>
      <c r="E3" s="76"/>
    </row>
    <row r="4" spans="2:5" x14ac:dyDescent="0.35">
      <c r="B4" s="141" t="s">
        <v>101</v>
      </c>
      <c r="C4" s="139" t="s">
        <v>131</v>
      </c>
      <c r="D4" s="137" t="s">
        <v>129</v>
      </c>
      <c r="E4" s="137" t="s">
        <v>130</v>
      </c>
    </row>
    <row r="5" spans="2:5" x14ac:dyDescent="0.35">
      <c r="B5" s="142"/>
      <c r="C5" s="140"/>
      <c r="D5" s="138"/>
      <c r="E5" s="143"/>
    </row>
    <row r="6" spans="2:5" ht="46.5" x14ac:dyDescent="0.35">
      <c r="B6" s="78">
        <v>1</v>
      </c>
      <c r="C6" s="84" t="s">
        <v>71</v>
      </c>
      <c r="D6" s="88" t="s">
        <v>84</v>
      </c>
      <c r="E6" s="85"/>
    </row>
    <row r="7" spans="2:5" ht="46.5" x14ac:dyDescent="0.35">
      <c r="B7" s="78">
        <v>2</v>
      </c>
      <c r="C7" s="84" t="s">
        <v>21</v>
      </c>
      <c r="D7" s="88" t="s">
        <v>84</v>
      </c>
      <c r="E7" s="85"/>
    </row>
    <row r="8" spans="2:5" ht="62" x14ac:dyDescent="0.35">
      <c r="B8" s="78">
        <v>3</v>
      </c>
      <c r="C8" s="84" t="s">
        <v>82</v>
      </c>
      <c r="D8" s="88" t="s">
        <v>84</v>
      </c>
      <c r="E8" s="85"/>
    </row>
    <row r="9" spans="2:5" ht="46.5" x14ac:dyDescent="0.35">
      <c r="B9" s="78">
        <v>4</v>
      </c>
      <c r="C9" s="84" t="s">
        <v>83</v>
      </c>
      <c r="D9" s="88" t="s">
        <v>84</v>
      </c>
      <c r="E9" s="85"/>
    </row>
    <row r="10" spans="2:5" ht="46.5" x14ac:dyDescent="0.35">
      <c r="B10" s="78">
        <v>5</v>
      </c>
      <c r="C10" s="84" t="s">
        <v>72</v>
      </c>
      <c r="D10" s="88" t="s">
        <v>84</v>
      </c>
      <c r="E10" s="85"/>
    </row>
    <row r="11" spans="2:5" ht="46.5" x14ac:dyDescent="0.35">
      <c r="B11" s="78">
        <v>6</v>
      </c>
      <c r="C11" s="84" t="s">
        <v>73</v>
      </c>
      <c r="D11" s="88" t="s">
        <v>84</v>
      </c>
      <c r="E11" s="85"/>
    </row>
    <row r="12" spans="2:5" ht="31" x14ac:dyDescent="0.35">
      <c r="B12" s="78">
        <v>7</v>
      </c>
      <c r="C12" s="84" t="s">
        <v>74</v>
      </c>
      <c r="D12" s="88" t="s">
        <v>84</v>
      </c>
      <c r="E12" s="85"/>
    </row>
    <row r="13" spans="2:5" ht="46.5" x14ac:dyDescent="0.35">
      <c r="B13" s="78">
        <v>8</v>
      </c>
      <c r="C13" s="84" t="s">
        <v>79</v>
      </c>
      <c r="D13" s="88" t="s">
        <v>84</v>
      </c>
      <c r="E13" s="85"/>
    </row>
    <row r="14" spans="2:5" ht="31" x14ac:dyDescent="0.35">
      <c r="B14" s="78">
        <v>9</v>
      </c>
      <c r="C14" s="84" t="s">
        <v>81</v>
      </c>
      <c r="D14" s="88" t="s">
        <v>84</v>
      </c>
      <c r="E14" s="85"/>
    </row>
    <row r="15" spans="2:5" ht="62" x14ac:dyDescent="0.35">
      <c r="B15" s="78">
        <v>10</v>
      </c>
      <c r="C15" s="84" t="s">
        <v>75</v>
      </c>
      <c r="D15" s="88" t="s">
        <v>84</v>
      </c>
      <c r="E15" s="85"/>
    </row>
    <row r="16" spans="2:5" ht="31" x14ac:dyDescent="0.35">
      <c r="B16" s="78">
        <v>11</v>
      </c>
      <c r="C16" s="84" t="s">
        <v>23</v>
      </c>
      <c r="D16" s="88" t="s">
        <v>85</v>
      </c>
      <c r="E16" s="86"/>
    </row>
    <row r="17" spans="2:5" ht="46.5" x14ac:dyDescent="0.35">
      <c r="B17" s="78">
        <v>12</v>
      </c>
      <c r="C17" s="84" t="s">
        <v>24</v>
      </c>
      <c r="D17" s="88" t="s">
        <v>85</v>
      </c>
      <c r="E17" s="86"/>
    </row>
    <row r="18" spans="2:5" ht="31" x14ac:dyDescent="0.35">
      <c r="B18" s="78">
        <v>13</v>
      </c>
      <c r="C18" s="84" t="s">
        <v>76</v>
      </c>
      <c r="D18" s="88" t="s">
        <v>85</v>
      </c>
      <c r="E18" s="86"/>
    </row>
    <row r="19" spans="2:5" x14ac:dyDescent="0.35">
      <c r="B19" s="78">
        <v>14</v>
      </c>
      <c r="C19" s="84" t="s">
        <v>17</v>
      </c>
      <c r="D19" s="88" t="s">
        <v>85</v>
      </c>
      <c r="E19" s="86"/>
    </row>
    <row r="20" spans="2:5" ht="31" x14ac:dyDescent="0.35">
      <c r="B20" s="78">
        <v>15</v>
      </c>
      <c r="C20" s="84" t="s">
        <v>77</v>
      </c>
      <c r="D20" s="88" t="s">
        <v>85</v>
      </c>
      <c r="E20" s="86"/>
    </row>
    <row r="21" spans="2:5" ht="62" x14ac:dyDescent="0.35">
      <c r="B21" s="78">
        <v>16</v>
      </c>
      <c r="C21" s="84" t="s">
        <v>78</v>
      </c>
      <c r="D21" s="88" t="s">
        <v>84</v>
      </c>
      <c r="E21" s="85"/>
    </row>
    <row r="22" spans="2:5" x14ac:dyDescent="0.35">
      <c r="B22" s="78"/>
      <c r="C22" s="84"/>
      <c r="D22" s="88"/>
      <c r="E22" s="85"/>
    </row>
    <row r="23" spans="2:5" x14ac:dyDescent="0.35">
      <c r="B23" s="78"/>
      <c r="C23" s="84"/>
      <c r="D23" s="88"/>
      <c r="E23" s="85"/>
    </row>
    <row r="24" spans="2:5" x14ac:dyDescent="0.35">
      <c r="B24" s="78"/>
      <c r="C24" s="84"/>
      <c r="D24" s="88"/>
      <c r="E24" s="77"/>
    </row>
    <row r="25" spans="2:5" x14ac:dyDescent="0.35">
      <c r="B25" s="78"/>
      <c r="C25" s="84"/>
      <c r="D25" s="88"/>
      <c r="E25" s="77"/>
    </row>
    <row r="26" spans="2:5" x14ac:dyDescent="0.35">
      <c r="B26" s="78"/>
      <c r="C26" s="84"/>
      <c r="D26" s="88"/>
      <c r="E26" s="77"/>
    </row>
    <row r="27" spans="2:5" x14ac:dyDescent="0.35">
      <c r="B27" s="78"/>
      <c r="C27" s="84"/>
      <c r="D27" s="88"/>
      <c r="E27" s="77"/>
    </row>
    <row r="28" spans="2:5" x14ac:dyDescent="0.35">
      <c r="B28" s="78"/>
      <c r="C28" s="84"/>
      <c r="D28" s="88"/>
      <c r="E28" s="77"/>
    </row>
    <row r="29" spans="2:5" x14ac:dyDescent="0.35">
      <c r="B29" s="78"/>
      <c r="C29" s="84"/>
      <c r="D29" s="88"/>
      <c r="E29" s="77"/>
    </row>
    <row r="30" spans="2:5" x14ac:dyDescent="0.35">
      <c r="B30" s="78"/>
      <c r="C30" s="84"/>
      <c r="D30" s="88"/>
      <c r="E30" s="77"/>
    </row>
    <row r="31" spans="2:5" x14ac:dyDescent="0.35">
      <c r="B31" s="78"/>
      <c r="C31" s="84"/>
      <c r="D31" s="88"/>
      <c r="E31" s="77"/>
    </row>
    <row r="32" spans="2:5" x14ac:dyDescent="0.35">
      <c r="B32" s="78"/>
      <c r="C32" s="84"/>
      <c r="D32" s="88"/>
      <c r="E32" s="77"/>
    </row>
    <row r="33" spans="2:5" x14ac:dyDescent="0.35">
      <c r="B33" s="78"/>
      <c r="C33" s="84"/>
      <c r="D33" s="88"/>
      <c r="E33" s="77"/>
    </row>
    <row r="34" spans="2:5" x14ac:dyDescent="0.35">
      <c r="B34" s="78"/>
      <c r="C34" s="84"/>
      <c r="D34" s="88"/>
      <c r="E34" s="77"/>
    </row>
    <row r="35" spans="2:5" x14ac:dyDescent="0.35">
      <c r="B35" s="78"/>
      <c r="C35" s="84"/>
      <c r="D35" s="88"/>
      <c r="E35" s="77"/>
    </row>
    <row r="36" spans="2:5" x14ac:dyDescent="0.35">
      <c r="B36" s="78"/>
      <c r="C36" s="84"/>
      <c r="D36" s="88"/>
      <c r="E36" s="77"/>
    </row>
    <row r="37" spans="2:5" x14ac:dyDescent="0.35">
      <c r="B37" s="78"/>
      <c r="C37" s="84"/>
      <c r="D37" s="88"/>
      <c r="E37" s="77"/>
    </row>
    <row r="38" spans="2:5" x14ac:dyDescent="0.35">
      <c r="B38" s="78"/>
      <c r="C38" s="84"/>
      <c r="D38" s="88"/>
      <c r="E38" s="77"/>
    </row>
    <row r="39" spans="2:5" x14ac:dyDescent="0.35">
      <c r="B39" s="78"/>
      <c r="C39" s="84"/>
      <c r="D39" s="88"/>
      <c r="E39" s="77"/>
    </row>
    <row r="40" spans="2:5" x14ac:dyDescent="0.35">
      <c r="B40" s="78"/>
      <c r="C40" s="84"/>
      <c r="D40" s="88"/>
      <c r="E40" s="77"/>
    </row>
    <row r="41" spans="2:5" x14ac:dyDescent="0.35">
      <c r="B41" s="78"/>
      <c r="C41" s="84"/>
      <c r="D41" s="88"/>
      <c r="E41" s="77"/>
    </row>
    <row r="42" spans="2:5" x14ac:dyDescent="0.35">
      <c r="B42" s="78"/>
      <c r="C42" s="84"/>
      <c r="D42" s="88"/>
      <c r="E42" s="77"/>
    </row>
    <row r="43" spans="2:5" x14ac:dyDescent="0.35">
      <c r="B43" s="78"/>
      <c r="C43" s="84"/>
      <c r="D43" s="88"/>
      <c r="E43" s="77"/>
    </row>
    <row r="44" spans="2:5" x14ac:dyDescent="0.35">
      <c r="B44" s="78"/>
      <c r="C44" s="84"/>
      <c r="D44" s="88"/>
      <c r="E44" s="77"/>
    </row>
    <row r="45" spans="2:5" x14ac:dyDescent="0.35">
      <c r="B45" s="78"/>
      <c r="C45" s="84"/>
      <c r="D45" s="88"/>
      <c r="E45" s="77"/>
    </row>
    <row r="46" spans="2:5" x14ac:dyDescent="0.35">
      <c r="B46" s="78"/>
      <c r="C46" s="84"/>
      <c r="D46" s="88"/>
      <c r="E46" s="77"/>
    </row>
    <row r="47" spans="2:5" x14ac:dyDescent="0.35">
      <c r="B47" s="78"/>
      <c r="C47" s="84"/>
      <c r="D47" s="88"/>
      <c r="E47" s="77"/>
    </row>
    <row r="48" spans="2:5" x14ac:dyDescent="0.35">
      <c r="B48" s="78"/>
      <c r="C48" s="84"/>
      <c r="D48" s="88"/>
      <c r="E48" s="77"/>
    </row>
    <row r="49" spans="2:5" x14ac:dyDescent="0.35">
      <c r="B49" s="78"/>
      <c r="C49" s="84"/>
      <c r="D49" s="88"/>
      <c r="E49" s="77"/>
    </row>
    <row r="50" spans="2:5" x14ac:dyDescent="0.35">
      <c r="B50" s="78"/>
      <c r="C50" s="84"/>
      <c r="D50" s="88"/>
      <c r="E50" s="77"/>
    </row>
    <row r="51" spans="2:5" x14ac:dyDescent="0.35">
      <c r="C51" s="64"/>
    </row>
  </sheetData>
  <mergeCells count="4">
    <mergeCell ref="D4:D5"/>
    <mergeCell ref="C4:C5"/>
    <mergeCell ref="B4:B5"/>
    <mergeCell ref="E4:E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C12"/>
  <sheetViews>
    <sheetView workbookViewId="0">
      <selection activeCell="B1" sqref="B1:C12"/>
    </sheetView>
  </sheetViews>
  <sheetFormatPr baseColWidth="10" defaultColWidth="11" defaultRowHeight="15.5" x14ac:dyDescent="0.35"/>
  <cols>
    <col min="1" max="1" width="11" style="62"/>
    <col min="2" max="2" width="40.58203125" style="63" customWidth="1"/>
    <col min="3" max="3" width="40.58203125" style="62" customWidth="1"/>
    <col min="4" max="16384" width="11" style="62"/>
  </cols>
  <sheetData>
    <row r="1" spans="2:3" x14ac:dyDescent="0.35">
      <c r="B1" s="73" t="s">
        <v>99</v>
      </c>
      <c r="C1" s="74" t="s">
        <v>100</v>
      </c>
    </row>
    <row r="2" spans="2:3" ht="46.5" x14ac:dyDescent="0.35">
      <c r="B2" s="63" t="s">
        <v>113</v>
      </c>
    </row>
    <row r="3" spans="2:3" ht="46.5" x14ac:dyDescent="0.35">
      <c r="B3" s="63" t="s">
        <v>114</v>
      </c>
    </row>
    <row r="4" spans="2:3" ht="31" x14ac:dyDescent="0.35">
      <c r="B4" s="63" t="s">
        <v>115</v>
      </c>
    </row>
    <row r="5" spans="2:3" ht="31" x14ac:dyDescent="0.35">
      <c r="B5" s="63" t="s">
        <v>116</v>
      </c>
    </row>
    <row r="6" spans="2:3" ht="31" x14ac:dyDescent="0.35">
      <c r="B6" s="63" t="s">
        <v>117</v>
      </c>
    </row>
    <row r="7" spans="2:3" ht="31" x14ac:dyDescent="0.35">
      <c r="B7" s="63" t="s">
        <v>118</v>
      </c>
    </row>
    <row r="8" spans="2:3" ht="31" x14ac:dyDescent="0.35">
      <c r="B8" s="63" t="s">
        <v>119</v>
      </c>
    </row>
    <row r="9" spans="2:3" ht="31" x14ac:dyDescent="0.35">
      <c r="B9" s="63" t="s">
        <v>120</v>
      </c>
    </row>
    <row r="10" spans="2:3" x14ac:dyDescent="0.35">
      <c r="B10" s="63" t="s">
        <v>121</v>
      </c>
    </row>
    <row r="11" spans="2:3" ht="46.5" x14ac:dyDescent="0.35">
      <c r="B11" s="63" t="s">
        <v>122</v>
      </c>
    </row>
    <row r="12" spans="2:3" ht="31" x14ac:dyDescent="0.35">
      <c r="B12" s="63" t="s">
        <v>123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O4"/>
  <sheetViews>
    <sheetView workbookViewId="0">
      <selection activeCell="G9" sqref="G9"/>
    </sheetView>
  </sheetViews>
  <sheetFormatPr baseColWidth="10" defaultColWidth="10.83203125" defaultRowHeight="15.5" x14ac:dyDescent="0.35"/>
  <cols>
    <col min="1" max="1" width="4.33203125" bestFit="1" customWidth="1"/>
    <col min="3" max="3" width="15.75" customWidth="1"/>
    <col min="24" max="24" width="14.5" customWidth="1"/>
    <col min="25" max="25" width="13.58203125" customWidth="1"/>
    <col min="26" max="26" width="14" customWidth="1"/>
    <col min="30" max="30" width="19" customWidth="1"/>
    <col min="32" max="32" width="17.08203125" customWidth="1"/>
    <col min="54" max="54" width="21" customWidth="1"/>
    <col min="56" max="56" width="15.58203125" customWidth="1"/>
  </cols>
  <sheetData>
    <row r="1" spans="1:67" ht="77.5" x14ac:dyDescent="0.35">
      <c r="A1" s="92" t="s">
        <v>146</v>
      </c>
      <c r="B1" s="92" t="s">
        <v>147</v>
      </c>
      <c r="C1" s="92" t="s">
        <v>148</v>
      </c>
      <c r="D1" s="92" t="s">
        <v>149</v>
      </c>
      <c r="E1" s="92" t="s">
        <v>150</v>
      </c>
      <c r="F1" s="92" t="s">
        <v>151</v>
      </c>
      <c r="G1" s="92" t="s">
        <v>152</v>
      </c>
      <c r="H1" s="92" t="s">
        <v>153</v>
      </c>
      <c r="I1" s="92" t="s">
        <v>154</v>
      </c>
      <c r="J1" s="93" t="s">
        <v>155</v>
      </c>
      <c r="K1" s="93" t="s">
        <v>156</v>
      </c>
      <c r="L1" s="93" t="s">
        <v>157</v>
      </c>
      <c r="M1" s="93" t="s">
        <v>158</v>
      </c>
      <c r="N1" s="93" t="s">
        <v>159</v>
      </c>
      <c r="O1" s="92" t="s">
        <v>160</v>
      </c>
      <c r="P1" s="92" t="s">
        <v>161</v>
      </c>
      <c r="Q1" s="94" t="s">
        <v>162</v>
      </c>
      <c r="R1" s="92" t="s">
        <v>163</v>
      </c>
      <c r="S1" s="92" t="s">
        <v>164</v>
      </c>
      <c r="T1" s="95" t="s">
        <v>165</v>
      </c>
      <c r="U1" s="92" t="s">
        <v>166</v>
      </c>
      <c r="V1" s="92" t="s">
        <v>61</v>
      </c>
      <c r="W1" s="92" t="s">
        <v>167</v>
      </c>
      <c r="X1" s="92" t="s">
        <v>168</v>
      </c>
      <c r="Y1" s="92" t="s">
        <v>169</v>
      </c>
      <c r="Z1" s="92" t="s">
        <v>170</v>
      </c>
      <c r="AA1" s="92" t="s">
        <v>171</v>
      </c>
      <c r="AB1" s="92" t="s">
        <v>172</v>
      </c>
      <c r="AC1" s="96" t="s">
        <v>173</v>
      </c>
      <c r="AD1" s="96" t="s">
        <v>174</v>
      </c>
      <c r="AE1" s="96" t="s">
        <v>175</v>
      </c>
      <c r="AF1" s="96" t="s">
        <v>176</v>
      </c>
      <c r="AG1" s="96" t="s">
        <v>177</v>
      </c>
      <c r="AH1" s="96" t="s">
        <v>178</v>
      </c>
      <c r="AI1" s="92" t="s">
        <v>179</v>
      </c>
      <c r="AJ1" s="92" t="s">
        <v>180</v>
      </c>
      <c r="AK1" s="92" t="s">
        <v>181</v>
      </c>
      <c r="AL1" s="92" t="s">
        <v>182</v>
      </c>
      <c r="AM1" s="96" t="s">
        <v>183</v>
      </c>
      <c r="AN1" s="92" t="s">
        <v>184</v>
      </c>
      <c r="AO1" s="92" t="s">
        <v>185</v>
      </c>
      <c r="AP1" s="96" t="s">
        <v>186</v>
      </c>
      <c r="AQ1" s="92" t="s">
        <v>187</v>
      </c>
      <c r="AR1" s="92" t="s">
        <v>188</v>
      </c>
      <c r="AS1" s="95"/>
      <c r="AT1" s="92" t="s">
        <v>189</v>
      </c>
      <c r="AU1" s="92" t="s">
        <v>190</v>
      </c>
      <c r="AV1" s="92" t="s">
        <v>191</v>
      </c>
      <c r="AW1" s="92" t="s">
        <v>192</v>
      </c>
      <c r="AX1" s="92" t="s">
        <v>193</v>
      </c>
      <c r="AY1" s="92" t="s">
        <v>194</v>
      </c>
      <c r="AZ1" s="96" t="s">
        <v>195</v>
      </c>
      <c r="BA1" s="96" t="s">
        <v>196</v>
      </c>
      <c r="BB1" s="92" t="s">
        <v>197</v>
      </c>
      <c r="BC1" s="97" t="s">
        <v>198</v>
      </c>
      <c r="BD1" s="96" t="s">
        <v>199</v>
      </c>
      <c r="BE1" s="92" t="s">
        <v>200</v>
      </c>
      <c r="BF1" s="96" t="s">
        <v>201</v>
      </c>
      <c r="BG1" s="97" t="s">
        <v>202</v>
      </c>
      <c r="BH1" s="92" t="s">
        <v>203</v>
      </c>
      <c r="BI1" s="98" t="s">
        <v>204</v>
      </c>
      <c r="BJ1" s="98" t="s">
        <v>152</v>
      </c>
      <c r="BK1" s="99" t="s">
        <v>205</v>
      </c>
      <c r="BL1" s="92" t="s">
        <v>206</v>
      </c>
      <c r="BM1" s="92" t="s">
        <v>207</v>
      </c>
      <c r="BN1" s="92" t="s">
        <v>208</v>
      </c>
      <c r="BO1" s="92" t="s">
        <v>209</v>
      </c>
    </row>
    <row r="2" spans="1:67" x14ac:dyDescent="0.35">
      <c r="A2" s="91"/>
      <c r="B2" s="91">
        <v>11</v>
      </c>
      <c r="E2" s="100">
        <v>6006220300</v>
      </c>
      <c r="F2" s="91">
        <v>51</v>
      </c>
      <c r="G2" s="91"/>
      <c r="J2" s="91" t="s">
        <v>133</v>
      </c>
      <c r="K2" t="s">
        <v>132</v>
      </c>
      <c r="L2" t="s">
        <v>134</v>
      </c>
      <c r="M2" t="s">
        <v>136</v>
      </c>
      <c r="N2" t="s">
        <v>135</v>
      </c>
      <c r="O2" s="91" t="s">
        <v>138</v>
      </c>
      <c r="P2" t="s">
        <v>137</v>
      </c>
      <c r="Q2" s="91">
        <v>2</v>
      </c>
      <c r="R2" t="s">
        <v>139</v>
      </c>
      <c r="S2" s="91" t="s">
        <v>140</v>
      </c>
      <c r="T2" t="s">
        <v>220</v>
      </c>
      <c r="U2" t="s">
        <v>141</v>
      </c>
      <c r="V2" s="101" t="s">
        <v>210</v>
      </c>
      <c r="W2" s="91">
        <v>11112</v>
      </c>
      <c r="X2" t="s">
        <v>142</v>
      </c>
      <c r="Y2" s="91">
        <v>2</v>
      </c>
      <c r="Z2" s="91">
        <v>6</v>
      </c>
      <c r="AA2" s="91">
        <v>5</v>
      </c>
      <c r="AB2" s="91">
        <v>1</v>
      </c>
      <c r="AC2" s="91">
        <v>1</v>
      </c>
      <c r="AD2" s="91">
        <v>1</v>
      </c>
      <c r="AE2" s="91">
        <v>1</v>
      </c>
      <c r="AF2" s="91">
        <v>1</v>
      </c>
      <c r="AG2" s="91">
        <v>1</v>
      </c>
      <c r="AH2" s="91">
        <v>1</v>
      </c>
      <c r="AI2" s="91" t="s">
        <v>138</v>
      </c>
      <c r="AJ2" t="s">
        <v>137</v>
      </c>
      <c r="AK2" s="91"/>
      <c r="AL2" t="s">
        <v>143</v>
      </c>
      <c r="AM2" s="91">
        <v>1</v>
      </c>
      <c r="AN2" s="102" t="s">
        <v>144</v>
      </c>
      <c r="AO2" s="102" t="s">
        <v>145</v>
      </c>
      <c r="AP2" s="91">
        <v>2</v>
      </c>
      <c r="AQ2" t="s">
        <v>139</v>
      </c>
      <c r="AS2" t="s">
        <v>221</v>
      </c>
      <c r="AT2" t="s">
        <v>141</v>
      </c>
      <c r="AU2" s="101" t="s">
        <v>210</v>
      </c>
      <c r="AV2" t="s">
        <v>142</v>
      </c>
      <c r="AW2" s="91">
        <v>6</v>
      </c>
      <c r="AX2" s="91">
        <v>5</v>
      </c>
      <c r="AY2" s="91">
        <v>1</v>
      </c>
      <c r="AZ2" s="91">
        <v>3</v>
      </c>
      <c r="BA2" s="91">
        <v>2</v>
      </c>
      <c r="BB2" s="91">
        <v>0</v>
      </c>
      <c r="BC2" s="103">
        <v>36600</v>
      </c>
      <c r="BD2" s="91">
        <v>2</v>
      </c>
      <c r="BE2" s="103"/>
      <c r="BF2" s="91">
        <v>2</v>
      </c>
      <c r="BG2" s="103">
        <v>43251</v>
      </c>
      <c r="BH2" s="91">
        <v>1</v>
      </c>
      <c r="BI2" s="91">
        <v>2000303424</v>
      </c>
      <c r="BJ2" s="91">
        <v>123245</v>
      </c>
      <c r="BK2" s="91"/>
      <c r="BM2" s="104"/>
      <c r="BN2">
        <v>1</v>
      </c>
      <c r="BO2">
        <v>1</v>
      </c>
    </row>
    <row r="3" spans="1:67" x14ac:dyDescent="0.35">
      <c r="A3" s="91"/>
      <c r="B3" s="91">
        <v>11</v>
      </c>
      <c r="E3">
        <v>6006220201</v>
      </c>
      <c r="F3" s="91">
        <v>51</v>
      </c>
      <c r="G3" s="91"/>
      <c r="J3" s="91" t="s">
        <v>133</v>
      </c>
      <c r="K3" t="s">
        <v>132</v>
      </c>
      <c r="L3" t="s">
        <v>134</v>
      </c>
      <c r="M3" t="s">
        <v>136</v>
      </c>
      <c r="N3" t="s">
        <v>135</v>
      </c>
      <c r="O3" s="91" t="s">
        <v>138</v>
      </c>
      <c r="P3" t="s">
        <v>137</v>
      </c>
      <c r="Q3" s="91">
        <v>2</v>
      </c>
      <c r="R3" t="s">
        <v>139</v>
      </c>
      <c r="S3" s="91" t="s">
        <v>140</v>
      </c>
      <c r="T3" t="s">
        <v>220</v>
      </c>
      <c r="U3" t="s">
        <v>141</v>
      </c>
      <c r="V3" s="101" t="s">
        <v>210</v>
      </c>
      <c r="W3" s="91">
        <v>11112</v>
      </c>
      <c r="X3" t="s">
        <v>142</v>
      </c>
      <c r="Y3" s="91">
        <v>2</v>
      </c>
      <c r="Z3" s="91">
        <v>6</v>
      </c>
      <c r="AA3" s="91">
        <v>5</v>
      </c>
      <c r="AB3" s="91">
        <v>1</v>
      </c>
      <c r="AC3" s="91">
        <v>1</v>
      </c>
      <c r="AD3" s="91">
        <v>1</v>
      </c>
      <c r="AE3" s="91">
        <v>1</v>
      </c>
      <c r="AF3" s="91">
        <v>1</v>
      </c>
      <c r="AG3" s="91">
        <v>1</v>
      </c>
      <c r="AH3" s="91">
        <v>1</v>
      </c>
      <c r="AI3" s="91" t="s">
        <v>138</v>
      </c>
      <c r="AJ3" t="s">
        <v>137</v>
      </c>
      <c r="AK3" s="91"/>
      <c r="AL3" t="s">
        <v>143</v>
      </c>
      <c r="AM3" s="91">
        <v>1</v>
      </c>
      <c r="AN3" s="102" t="s">
        <v>144</v>
      </c>
      <c r="AO3" s="102" t="s">
        <v>145</v>
      </c>
      <c r="AP3" s="91">
        <v>2</v>
      </c>
      <c r="AQ3" t="s">
        <v>139</v>
      </c>
      <c r="AS3" t="s">
        <v>221</v>
      </c>
      <c r="AT3" t="s">
        <v>141</v>
      </c>
      <c r="AU3" s="101" t="s">
        <v>210</v>
      </c>
      <c r="AV3" t="s">
        <v>142</v>
      </c>
      <c r="AW3" s="91">
        <v>6</v>
      </c>
      <c r="AX3" s="91">
        <v>5</v>
      </c>
      <c r="AY3" s="91">
        <v>1</v>
      </c>
      <c r="AZ3" s="91">
        <v>3</v>
      </c>
      <c r="BA3" s="91">
        <v>2</v>
      </c>
      <c r="BB3" s="91">
        <v>0</v>
      </c>
      <c r="BC3" s="103">
        <v>36600</v>
      </c>
      <c r="BD3" s="91">
        <v>2</v>
      </c>
      <c r="BE3" s="103"/>
      <c r="BF3" s="91">
        <v>2</v>
      </c>
      <c r="BG3" s="103">
        <v>43251</v>
      </c>
      <c r="BH3" s="91">
        <v>1</v>
      </c>
      <c r="BI3" s="91">
        <v>2000303424</v>
      </c>
      <c r="BJ3" s="91">
        <v>123245</v>
      </c>
      <c r="BK3" s="91"/>
      <c r="BM3" s="104"/>
      <c r="BN3">
        <v>1</v>
      </c>
      <c r="BO3">
        <v>1</v>
      </c>
    </row>
    <row r="4" spans="1:67" x14ac:dyDescent="0.35">
      <c r="A4" s="91"/>
      <c r="B4" s="91"/>
      <c r="F4" s="91"/>
      <c r="G4" s="91"/>
      <c r="J4" s="91"/>
      <c r="O4" s="91"/>
      <c r="Q4" s="91"/>
      <c r="S4" s="91"/>
      <c r="V4" s="101"/>
      <c r="W4" s="91"/>
      <c r="Y4" s="91"/>
      <c r="Z4" s="91"/>
      <c r="AA4" s="91"/>
      <c r="AB4" s="91"/>
      <c r="AC4" s="91"/>
      <c r="AD4" s="91"/>
      <c r="AE4" s="91"/>
      <c r="AF4" s="91"/>
      <c r="AG4" s="91"/>
      <c r="AH4" s="91"/>
      <c r="AI4" s="91"/>
      <c r="AK4" s="91"/>
      <c r="AM4" s="91"/>
      <c r="AN4" s="102"/>
      <c r="AO4" s="102"/>
      <c r="AP4" s="91"/>
      <c r="AU4" s="101"/>
      <c r="AW4" s="91"/>
      <c r="AX4" s="91"/>
      <c r="AY4" s="91"/>
      <c r="AZ4" s="91"/>
      <c r="BA4" s="91"/>
      <c r="BB4" s="91"/>
      <c r="BC4" s="103"/>
      <c r="BD4" s="91"/>
      <c r="BE4" s="103"/>
      <c r="BF4" s="91"/>
      <c r="BG4" s="103"/>
      <c r="BH4" s="91"/>
      <c r="BI4" s="91"/>
      <c r="BJ4" s="91"/>
      <c r="BK4" s="91"/>
      <c r="BM4" s="10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2:C57"/>
  <sheetViews>
    <sheetView workbookViewId="0">
      <selection activeCell="A3" sqref="A3:C56"/>
    </sheetView>
  </sheetViews>
  <sheetFormatPr baseColWidth="10" defaultColWidth="11" defaultRowHeight="15.5" x14ac:dyDescent="0.35"/>
  <cols>
    <col min="1" max="1" width="3.75" style="5" customWidth="1"/>
    <col min="2" max="2" width="42.08203125" style="5" customWidth="1"/>
    <col min="3" max="3" width="8.5" style="5" customWidth="1"/>
    <col min="4" max="16384" width="11" style="5"/>
  </cols>
  <sheetData>
    <row r="2" spans="1:3" ht="21.5" thickBot="1" x14ac:dyDescent="0.4">
      <c r="A2" s="144" t="s">
        <v>53</v>
      </c>
      <c r="B2" s="144"/>
      <c r="C2" s="144"/>
    </row>
    <row r="3" spans="1:3" ht="15.75" customHeight="1" x14ac:dyDescent="0.35">
      <c r="A3" s="145" t="s">
        <v>6</v>
      </c>
      <c r="B3" s="146"/>
      <c r="C3" s="145"/>
    </row>
    <row r="4" spans="1:3" x14ac:dyDescent="0.35">
      <c r="A4" s="147"/>
      <c r="B4" s="148"/>
      <c r="C4" s="147"/>
    </row>
    <row r="5" spans="1:3" ht="31" x14ac:dyDescent="0.35">
      <c r="A5" s="72" t="s">
        <v>7</v>
      </c>
      <c r="B5" s="65" t="s">
        <v>8</v>
      </c>
      <c r="C5" s="66" t="s">
        <v>9</v>
      </c>
    </row>
    <row r="6" spans="1:3" ht="48" customHeight="1" x14ac:dyDescent="0.35">
      <c r="A6" s="70">
        <v>1</v>
      </c>
      <c r="B6" s="67" t="e">
        <f>+'LISTA DE VERIFICACION'!#REF!</f>
        <v>#REF!</v>
      </c>
      <c r="C6" s="68" t="s">
        <v>2</v>
      </c>
    </row>
    <row r="7" spans="1:3" ht="64.5" customHeight="1" x14ac:dyDescent="0.35">
      <c r="A7" s="70">
        <v>2</v>
      </c>
      <c r="B7" s="67" t="str">
        <f>+'LISTA DE VERIFICACION'!C22</f>
        <v>¿Se tiene identificado el riesgo de exposición a ruido y se encuentra explicitado en la documentación preventiva de la empresa?</v>
      </c>
      <c r="C7" s="68" t="s">
        <v>2</v>
      </c>
    </row>
    <row r="8" spans="1:3" ht="59.25" customHeight="1" x14ac:dyDescent="0.35">
      <c r="A8" s="71">
        <v>3</v>
      </c>
      <c r="B8" s="67" t="str">
        <f>+'LISTA DE VERIFICACION'!C23</f>
        <v>¿Se informa a los trabajadores del riesgo de exposición a ruido?</v>
      </c>
      <c r="C8" s="68" t="s">
        <v>5</v>
      </c>
    </row>
    <row r="9" spans="1:3" ht="36" customHeight="1" x14ac:dyDescent="0.35">
      <c r="A9" s="72" t="s">
        <v>10</v>
      </c>
      <c r="B9" s="69" t="s">
        <v>19</v>
      </c>
      <c r="C9" s="66" t="s">
        <v>9</v>
      </c>
    </row>
    <row r="10" spans="1:3" ht="58.5" customHeight="1" x14ac:dyDescent="0.35">
      <c r="A10" s="70">
        <v>4</v>
      </c>
      <c r="B10" s="67" t="str">
        <f>+'LISTA DE VERIFICACION'!C34</f>
        <v>¿Se levantó la información de "Estudio Previo", necesaria para el desarrollo de las evaluaciones de diagnóstico y cuantitativa?</v>
      </c>
      <c r="C10" s="68" t="s">
        <v>4</v>
      </c>
    </row>
    <row r="11" spans="1:3" ht="60" customHeight="1" x14ac:dyDescent="0.35">
      <c r="A11" s="70">
        <v>5</v>
      </c>
      <c r="B11" s="67" t="str">
        <f>+'LISTA DE VERIFICACION'!C35</f>
        <v>¿Tiene evaluación de diagnóstico o "screening" de exposición ocupacional a ruido?</v>
      </c>
      <c r="C11" s="68" t="s">
        <v>4</v>
      </c>
    </row>
    <row r="12" spans="1:3" ht="51.75" customHeight="1" x14ac:dyDescent="0.35">
      <c r="A12" s="70">
        <v>6</v>
      </c>
      <c r="B12" s="67" t="str">
        <f>+'LISTA DE VERIFICACION'!C36</f>
        <v>¿Tiene evaluación cuantitativa de Exposición Ocupacional a Ruido?</v>
      </c>
      <c r="C12" s="68" t="s">
        <v>4</v>
      </c>
    </row>
    <row r="13" spans="1:3" ht="57.75" customHeight="1" x14ac:dyDescent="0.35">
      <c r="A13" s="70">
        <f>+A12+1</f>
        <v>7</v>
      </c>
      <c r="B13" s="67" t="str">
        <f>+'LISTA DE VERIFICACION'!C37</f>
        <v>Si existen áreas con niveles ambientales de ruido sobre el criterio de acción, ¿Se informó de esta condición a contratistas y subcontratistas que desarrollan labores en éstas?</v>
      </c>
      <c r="C13" s="68" t="s">
        <v>4</v>
      </c>
    </row>
    <row r="14" spans="1:3" ht="31" x14ac:dyDescent="0.35">
      <c r="A14" s="72" t="s">
        <v>11</v>
      </c>
      <c r="B14" s="69" t="s">
        <v>22</v>
      </c>
      <c r="C14" s="66" t="s">
        <v>9</v>
      </c>
    </row>
    <row r="15" spans="1:3" ht="61.5" customHeight="1" x14ac:dyDescent="0.35">
      <c r="A15" s="70">
        <f>+A13+1</f>
        <v>8</v>
      </c>
      <c r="B15" s="67" t="str">
        <f>+'LISTA DE VERIFICACION'!C39</f>
        <v>¿Se ha realizado verificación de la implementación de medidas prescritas mediante informe de evaluación cuantitativa?</v>
      </c>
      <c r="C15" s="68" t="s">
        <v>4</v>
      </c>
    </row>
    <row r="16" spans="1:3" ht="60" customHeight="1" x14ac:dyDescent="0.35">
      <c r="A16" s="70">
        <f t="shared" ref="A16:A23" si="0">+A15+1</f>
        <v>9</v>
      </c>
      <c r="B16" s="67" t="str">
        <f>+'LISTA DE VERIFICACION'!C40</f>
        <v>¿Los procedimientos de trabajo consideran como variable para la adquisición o arriendo de maquinarias o equipos,  priorizar aquellos de menores niveles de emisión de ruido?</v>
      </c>
      <c r="C16" s="68" t="s">
        <v>4</v>
      </c>
    </row>
    <row r="17" spans="1:3" ht="54.75" customHeight="1" x14ac:dyDescent="0.35">
      <c r="A17" s="70">
        <f t="shared" si="0"/>
        <v>10</v>
      </c>
      <c r="B17" s="67" t="str">
        <f>+'LISTA DE VERIFICACION'!C41</f>
        <v>¿Los procedimientos de trabajo consideran la reubicación de equipos o procesos que generen ruido donde afecten a la menor cantidad de trabajadores?</v>
      </c>
      <c r="C17" s="68" t="s">
        <v>2</v>
      </c>
    </row>
    <row r="18" spans="1:3" ht="63" customHeight="1" x14ac:dyDescent="0.35">
      <c r="A18" s="70">
        <f t="shared" si="0"/>
        <v>11</v>
      </c>
      <c r="B18" s="67" t="str">
        <f>+'LISTA DE VERIFICACION'!C42</f>
        <v>¿Existe programa o procedimiento de mantención de maquinaria o equipos (fuentes de ruido)?</v>
      </c>
      <c r="C18" s="68" t="s">
        <v>5</v>
      </c>
    </row>
    <row r="19" spans="1:3" ht="57" customHeight="1" x14ac:dyDescent="0.35">
      <c r="A19" s="70">
        <f t="shared" si="0"/>
        <v>12</v>
      </c>
      <c r="B19" s="67" t="str">
        <f>+'LISTA DE VERIFICACION'!C43</f>
        <v>¿Los protectores auditivos utilizados, poseen la certificación o registro exigidos en la normativa?</v>
      </c>
      <c r="C19" s="68" t="s">
        <v>4</v>
      </c>
    </row>
    <row r="20" spans="1:3" ht="51.75" customHeight="1" x14ac:dyDescent="0.35">
      <c r="A20" s="70">
        <f t="shared" si="0"/>
        <v>13</v>
      </c>
      <c r="B20" s="67" t="str">
        <f>+'LISTA DE VERIFICACION'!C44</f>
        <v>VIGILANCIA DE LA SALUD</v>
      </c>
      <c r="C20" s="68" t="s">
        <v>5</v>
      </c>
    </row>
    <row r="21" spans="1:3" ht="49.5" customHeight="1" x14ac:dyDescent="0.35">
      <c r="A21" s="70">
        <f t="shared" si="0"/>
        <v>14</v>
      </c>
      <c r="B21" s="67" t="str">
        <f>+'LISTA DE VERIFICACION'!C45</f>
        <v>¿Los trabajadores expuestos sobre el criterio de acción, se encuentran en Programa de Vigilancia de la Salud?</v>
      </c>
      <c r="C21" s="68" t="s">
        <v>4</v>
      </c>
    </row>
    <row r="22" spans="1:3" ht="48" customHeight="1" x14ac:dyDescent="0.35">
      <c r="A22" s="70">
        <f t="shared" si="0"/>
        <v>15</v>
      </c>
      <c r="B22" s="67" t="e">
        <f>+'LISTA DE VERIFICACION'!#REF!</f>
        <v>#REF!</v>
      </c>
      <c r="C22" s="68" t="s">
        <v>4</v>
      </c>
    </row>
    <row r="23" spans="1:3" ht="47.25" customHeight="1" x14ac:dyDescent="0.35">
      <c r="A23" s="70">
        <f t="shared" si="0"/>
        <v>16</v>
      </c>
      <c r="B23" s="67" t="e">
        <f>+'LISTA DE VERIFICACION'!#REF!</f>
        <v>#REF!</v>
      </c>
      <c r="C23" s="68" t="s">
        <v>4</v>
      </c>
    </row>
    <row r="24" spans="1:3" ht="53.25" customHeight="1" x14ac:dyDescent="0.35">
      <c r="A24" s="72" t="s">
        <v>13</v>
      </c>
      <c r="B24" s="69" t="e">
        <f>+'LISTA DE VERIFICACION'!#REF!</f>
        <v>#REF!</v>
      </c>
      <c r="C24" s="66" t="s">
        <v>9</v>
      </c>
    </row>
    <row r="25" spans="1:3" ht="57" customHeight="1" x14ac:dyDescent="0.35">
      <c r="A25" s="71">
        <f>+A23+1</f>
        <v>17</v>
      </c>
      <c r="B25" s="67" t="e">
        <f>+'LISTA DE VERIFICACION'!#REF!</f>
        <v>#REF!</v>
      </c>
      <c r="C25" s="68" t="s">
        <v>5</v>
      </c>
    </row>
    <row r="26" spans="1:3" ht="75" customHeight="1" x14ac:dyDescent="0.35">
      <c r="A26" s="71">
        <f>+A25+1</f>
        <v>18</v>
      </c>
      <c r="B26" s="67" t="e">
        <f>+'LISTA DE VERIFICACION'!#REF!</f>
        <v>#REF!</v>
      </c>
      <c r="C26" s="68" t="s">
        <v>5</v>
      </c>
    </row>
    <row r="27" spans="1:3" ht="49.5" customHeight="1" x14ac:dyDescent="0.35">
      <c r="A27" s="70">
        <f>+A26+1</f>
        <v>19</v>
      </c>
      <c r="B27" s="67" t="e">
        <f>+'LISTA DE VERIFICACION'!#REF!</f>
        <v>#REF!</v>
      </c>
      <c r="C27" s="68" t="s">
        <v>5</v>
      </c>
    </row>
    <row r="28" spans="1:3" ht="64.5" customHeight="1" x14ac:dyDescent="0.35">
      <c r="A28" s="71">
        <f>+A27+1</f>
        <v>20</v>
      </c>
      <c r="B28" s="67" t="e">
        <f>+'LISTA DE VERIFICACION'!#REF!</f>
        <v>#REF!</v>
      </c>
      <c r="C28" s="68" t="s">
        <v>5</v>
      </c>
    </row>
    <row r="29" spans="1:3" ht="45" customHeight="1" x14ac:dyDescent="0.35">
      <c r="A29" s="72" t="s">
        <v>14</v>
      </c>
      <c r="B29" s="69" t="e">
        <f>+'LISTA DE VERIFICACION'!#REF!</f>
        <v>#REF!</v>
      </c>
      <c r="C29" s="66" t="s">
        <v>9</v>
      </c>
    </row>
    <row r="30" spans="1:3" ht="47.25" customHeight="1" x14ac:dyDescent="0.35">
      <c r="A30" s="71">
        <f>+A28+1</f>
        <v>21</v>
      </c>
      <c r="B30" s="67" t="e">
        <f>+'LISTA DE VERIFICACION'!#REF!</f>
        <v>#REF!</v>
      </c>
      <c r="C30" s="68" t="s">
        <v>4</v>
      </c>
    </row>
    <row r="31" spans="1:3" ht="45.75" customHeight="1" x14ac:dyDescent="0.35">
      <c r="A31" s="71">
        <f>+A30+1</f>
        <v>22</v>
      </c>
      <c r="B31" s="67" t="e">
        <f>+'LISTA DE VERIFICACION'!#REF!</f>
        <v>#REF!</v>
      </c>
      <c r="C31" s="68" t="s">
        <v>4</v>
      </c>
    </row>
    <row r="32" spans="1:3" ht="60.75" customHeight="1" x14ac:dyDescent="0.35">
      <c r="A32" s="70">
        <f>+A31+1</f>
        <v>23</v>
      </c>
      <c r="B32" s="67" t="e">
        <f>+'LISTA DE VERIFICACION'!#REF!</f>
        <v>#REF!</v>
      </c>
      <c r="C32" s="68" t="s">
        <v>5</v>
      </c>
    </row>
    <row r="33" spans="1:3" ht="60.75" customHeight="1" x14ac:dyDescent="0.35">
      <c r="A33" s="70">
        <f>+A32+1</f>
        <v>24</v>
      </c>
      <c r="B33" s="67" t="e">
        <f>+'LISTA DE VERIFICACION'!#REF!</f>
        <v>#REF!</v>
      </c>
      <c r="C33" s="68" t="s">
        <v>5</v>
      </c>
    </row>
    <row r="34" spans="1:3" ht="61.5" customHeight="1" x14ac:dyDescent="0.35">
      <c r="A34" s="71">
        <f>+A33+1</f>
        <v>25</v>
      </c>
      <c r="B34" s="67" t="e">
        <f>+'LISTA DE VERIFICACION'!#REF!</f>
        <v>#REF!</v>
      </c>
      <c r="C34" s="68" t="s">
        <v>5</v>
      </c>
    </row>
    <row r="35" spans="1:3" ht="54.75" customHeight="1" x14ac:dyDescent="0.35">
      <c r="A35" s="72" t="s">
        <v>15</v>
      </c>
      <c r="B35" s="69" t="e">
        <f>+'LISTA DE VERIFICACION'!#REF!</f>
        <v>#REF!</v>
      </c>
      <c r="C35" s="66" t="s">
        <v>9</v>
      </c>
    </row>
    <row r="36" spans="1:3" ht="54" customHeight="1" x14ac:dyDescent="0.35">
      <c r="A36" s="71">
        <f>+A34+1</f>
        <v>26</v>
      </c>
      <c r="B36" s="67" t="e">
        <f>+'LISTA DE VERIFICACION'!#REF!</f>
        <v>#REF!</v>
      </c>
      <c r="C36" s="68" t="s">
        <v>2</v>
      </c>
    </row>
    <row r="37" spans="1:3" x14ac:dyDescent="0.35">
      <c r="A37" s="71">
        <f>+A36+1</f>
        <v>27</v>
      </c>
      <c r="B37" s="67" t="e">
        <f>+'LISTA DE VERIFICACION'!#REF!</f>
        <v>#REF!</v>
      </c>
      <c r="C37" s="68" t="s">
        <v>2</v>
      </c>
    </row>
    <row r="38" spans="1:3" ht="65.25" customHeight="1" x14ac:dyDescent="0.35">
      <c r="A38" s="72" t="s">
        <v>16</v>
      </c>
      <c r="B38" s="69" t="e">
        <f>+'LISTA DE VERIFICACION'!#REF!</f>
        <v>#REF!</v>
      </c>
      <c r="C38" s="66" t="s">
        <v>9</v>
      </c>
    </row>
    <row r="39" spans="1:3" x14ac:dyDescent="0.35">
      <c r="A39" s="71">
        <f>+A37+1</f>
        <v>28</v>
      </c>
      <c r="B39" s="67" t="e">
        <f>+'LISTA DE VERIFICACION'!#REF!</f>
        <v>#REF!</v>
      </c>
      <c r="C39" s="68" t="s">
        <v>5</v>
      </c>
    </row>
    <row r="40" spans="1:3" ht="52.5" customHeight="1" x14ac:dyDescent="0.35">
      <c r="A40" s="71">
        <f>+A39+1</f>
        <v>29</v>
      </c>
      <c r="B40" s="67" t="e">
        <f>+'LISTA DE VERIFICACION'!#REF!</f>
        <v>#REF!</v>
      </c>
      <c r="C40" s="68" t="s">
        <v>4</v>
      </c>
    </row>
    <row r="41" spans="1:3" ht="51.75" customHeight="1" x14ac:dyDescent="0.35">
      <c r="A41" s="72" t="s">
        <v>25</v>
      </c>
      <c r="B41" s="69" t="e">
        <f>+'LISTA DE VERIFICACION'!#REF!</f>
        <v>#REF!</v>
      </c>
      <c r="C41" s="66" t="s">
        <v>9</v>
      </c>
    </row>
    <row r="42" spans="1:3" ht="63" customHeight="1" x14ac:dyDescent="0.35">
      <c r="A42" s="71">
        <f>+A40+1</f>
        <v>30</v>
      </c>
      <c r="B42" s="67" t="e">
        <f>+'LISTA DE VERIFICACION'!#REF!</f>
        <v>#REF!</v>
      </c>
      <c r="C42" s="68" t="s">
        <v>4</v>
      </c>
    </row>
    <row r="43" spans="1:3" ht="31" x14ac:dyDescent="0.35">
      <c r="A43" s="72" t="s">
        <v>26</v>
      </c>
      <c r="B43" s="69" t="e">
        <f>+'LISTA DE VERIFICACION'!#REF!</f>
        <v>#REF!</v>
      </c>
      <c r="C43" s="66" t="s">
        <v>9</v>
      </c>
    </row>
    <row r="44" spans="1:3" ht="66.75" customHeight="1" x14ac:dyDescent="0.35">
      <c r="A44" s="70">
        <f>+A42+1</f>
        <v>31</v>
      </c>
      <c r="B44" s="67" t="e">
        <f>+'LISTA DE VERIFICACION'!#REF!</f>
        <v>#REF!</v>
      </c>
      <c r="C44" s="68" t="s">
        <v>5</v>
      </c>
    </row>
    <row r="45" spans="1:3" ht="48.75" customHeight="1" x14ac:dyDescent="0.35">
      <c r="A45" s="70">
        <f>+A44+1</f>
        <v>32</v>
      </c>
      <c r="B45" s="67" t="e">
        <f>+'LISTA DE VERIFICACION'!#REF!</f>
        <v>#REF!</v>
      </c>
      <c r="C45" s="68" t="s">
        <v>5</v>
      </c>
    </row>
    <row r="46" spans="1:3" ht="48.75" customHeight="1" x14ac:dyDescent="0.35">
      <c r="A46" s="71">
        <f>+A45+1</f>
        <v>33</v>
      </c>
      <c r="B46" s="67" t="e">
        <f>+'LISTA DE VERIFICACION'!#REF!</f>
        <v>#REF!</v>
      </c>
      <c r="C46" s="68" t="s">
        <v>4</v>
      </c>
    </row>
    <row r="47" spans="1:3" ht="49.5" customHeight="1" x14ac:dyDescent="0.35">
      <c r="A47" s="72" t="s">
        <v>27</v>
      </c>
      <c r="B47" s="69" t="e">
        <f>+'LISTA DE VERIFICACION'!#REF!</f>
        <v>#REF!</v>
      </c>
      <c r="C47" s="66" t="s">
        <v>9</v>
      </c>
    </row>
    <row r="48" spans="1:3" x14ac:dyDescent="0.35">
      <c r="A48" s="70">
        <f>+A46+1</f>
        <v>34</v>
      </c>
      <c r="B48" s="67" t="e">
        <f>+'LISTA DE VERIFICACION'!#REF!</f>
        <v>#REF!</v>
      </c>
      <c r="C48" s="68" t="s">
        <v>4</v>
      </c>
    </row>
    <row r="49" spans="1:3" ht="51.75" customHeight="1" x14ac:dyDescent="0.35">
      <c r="A49" s="70">
        <f>+A48+1</f>
        <v>35</v>
      </c>
      <c r="B49" s="67" t="e">
        <f>+'LISTA DE VERIFICACION'!#REF!</f>
        <v>#REF!</v>
      </c>
      <c r="C49" s="68" t="s">
        <v>5</v>
      </c>
    </row>
    <row r="50" spans="1:3" ht="53.25" customHeight="1" x14ac:dyDescent="0.35">
      <c r="A50" s="70">
        <f>+A49+1</f>
        <v>36</v>
      </c>
      <c r="B50" s="67" t="e">
        <f>+'LISTA DE VERIFICACION'!#REF!</f>
        <v>#REF!</v>
      </c>
      <c r="C50" s="68" t="s">
        <v>2</v>
      </c>
    </row>
    <row r="51" spans="1:3" ht="56.25" customHeight="1" x14ac:dyDescent="0.35">
      <c r="A51" s="70">
        <f>+A50+1</f>
        <v>37</v>
      </c>
      <c r="B51" s="67" t="e">
        <f>+'LISTA DE VERIFICACION'!#REF!</f>
        <v>#REF!</v>
      </c>
      <c r="C51" s="68" t="s">
        <v>2</v>
      </c>
    </row>
    <row r="52" spans="1:3" ht="56.25" customHeight="1" x14ac:dyDescent="0.35">
      <c r="A52" s="72" t="s">
        <v>29</v>
      </c>
      <c r="B52" s="69" t="e">
        <f>+'LISTA DE VERIFICACION'!#REF!</f>
        <v>#REF!</v>
      </c>
      <c r="C52" s="66" t="s">
        <v>9</v>
      </c>
    </row>
    <row r="53" spans="1:3" x14ac:dyDescent="0.35">
      <c r="A53" s="70">
        <f>+A51+1</f>
        <v>38</v>
      </c>
      <c r="B53" s="67" t="e">
        <f>+'LISTA DE VERIFICACION'!#REF!</f>
        <v>#REF!</v>
      </c>
      <c r="C53" s="68" t="s">
        <v>2</v>
      </c>
    </row>
    <row r="54" spans="1:3" x14ac:dyDescent="0.35">
      <c r="A54" s="70">
        <f>+A53+1</f>
        <v>39</v>
      </c>
      <c r="B54" s="67" t="e">
        <f>+'LISTA DE VERIFICACION'!#REF!</f>
        <v>#REF!</v>
      </c>
      <c r="C54" s="68" t="s">
        <v>2</v>
      </c>
    </row>
    <row r="55" spans="1:3" ht="39.75" customHeight="1" x14ac:dyDescent="0.35">
      <c r="A55" s="70">
        <f>+A54+1</f>
        <v>40</v>
      </c>
      <c r="B55" s="67" t="e">
        <f>+'LISTA DE VERIFICACION'!#REF!</f>
        <v>#REF!</v>
      </c>
      <c r="C55" s="68" t="s">
        <v>2</v>
      </c>
    </row>
    <row r="56" spans="1:3" x14ac:dyDescent="0.35">
      <c r="A56" s="70">
        <f>+A55+1</f>
        <v>41</v>
      </c>
      <c r="B56" s="67" t="e">
        <f>+'LISTA DE VERIFICACION'!#REF!</f>
        <v>#REF!</v>
      </c>
      <c r="C56" s="68" t="s">
        <v>2</v>
      </c>
    </row>
    <row r="57" spans="1:3" x14ac:dyDescent="0.35">
      <c r="C57" s="5" t="s">
        <v>4</v>
      </c>
    </row>
  </sheetData>
  <mergeCells count="3">
    <mergeCell ref="A2:C2"/>
    <mergeCell ref="A3:B4"/>
    <mergeCell ref="C3:C4"/>
  </mergeCells>
  <conditionalFormatting sqref="C25">
    <cfRule type="colorScale" priority="65">
      <colorScale>
        <cfvo type="num" val="#N/A"/>
        <cfvo type="num" val="#N/A"/>
        <color rgb="FFFF7128"/>
        <color rgb="FFFFEF9C"/>
      </colorScale>
    </cfRule>
  </conditionalFormatting>
  <conditionalFormatting sqref="C6">
    <cfRule type="colorScale" priority="157">
      <colorScale>
        <cfvo type="min"/>
        <cfvo type="max"/>
        <color rgb="FFFF0000"/>
        <color rgb="FF92D050"/>
      </colorScale>
    </cfRule>
  </conditionalFormatting>
  <conditionalFormatting sqref="C7:C8">
    <cfRule type="cellIs" dxfId="85" priority="153" operator="equal">
      <formula>"""SI"""</formula>
    </cfRule>
    <cfRule type="colorScale" priority="155">
      <colorScale>
        <cfvo type="min"/>
        <cfvo type="max"/>
        <color rgb="FFFF0000"/>
        <color rgb="FF92D050"/>
      </colorScale>
    </cfRule>
  </conditionalFormatting>
  <conditionalFormatting sqref="C10:C13 C15:C16">
    <cfRule type="colorScale" priority="159">
      <colorScale>
        <cfvo type="min"/>
        <cfvo type="max"/>
        <color rgb="FFFF0000"/>
        <color rgb="FF92D050"/>
      </colorScale>
    </cfRule>
  </conditionalFormatting>
  <conditionalFormatting sqref="C10:C13 C15:C16">
    <cfRule type="cellIs" dxfId="84" priority="160" operator="equal">
      <formula>"NC"</formula>
    </cfRule>
    <cfRule type="cellIs" dxfId="83" priority="161" operator="equal">
      <formula>"SI"</formula>
    </cfRule>
    <cfRule type="cellIs" dxfId="82" priority="162" operator="equal">
      <formula>"NO"</formula>
    </cfRule>
    <cfRule type="cellIs" dxfId="81" priority="163" operator="equal">
      <formula>"SI"</formula>
    </cfRule>
    <cfRule type="cellIs" dxfId="80" priority="164" operator="equal">
      <formula>"NO"</formula>
    </cfRule>
    <cfRule type="colorScale" priority="165">
      <colorScale>
        <cfvo type="min"/>
        <cfvo type="max"/>
        <color rgb="FFFF7128"/>
        <color rgb="FF92D050"/>
      </colorScale>
    </cfRule>
  </conditionalFormatting>
  <conditionalFormatting sqref="C26:C28 C30">
    <cfRule type="colorScale" priority="130">
      <colorScale>
        <cfvo type="min"/>
        <cfvo type="max"/>
        <color rgb="FFFF0000"/>
        <color rgb="FF92D050"/>
      </colorScale>
    </cfRule>
  </conditionalFormatting>
  <conditionalFormatting sqref="C26:C28 C30">
    <cfRule type="cellIs" dxfId="79" priority="131" operator="equal">
      <formula>"NC"</formula>
    </cfRule>
    <cfRule type="cellIs" dxfId="78" priority="132" operator="equal">
      <formula>"SI"</formula>
    </cfRule>
    <cfRule type="cellIs" dxfId="77" priority="133" operator="equal">
      <formula>"NO"</formula>
    </cfRule>
    <cfRule type="cellIs" dxfId="76" priority="134" operator="equal">
      <formula>"SI"</formula>
    </cfRule>
    <cfRule type="cellIs" dxfId="75" priority="135" operator="equal">
      <formula>"NO"</formula>
    </cfRule>
    <cfRule type="colorScale" priority="136">
      <colorScale>
        <cfvo type="min"/>
        <cfvo type="max"/>
        <color rgb="FFFF7128"/>
        <color rgb="FF92D050"/>
      </colorScale>
    </cfRule>
  </conditionalFormatting>
  <conditionalFormatting sqref="C32:C33">
    <cfRule type="colorScale" priority="122">
      <colorScale>
        <cfvo type="min"/>
        <cfvo type="max"/>
        <color rgb="FFFF0000"/>
        <color rgb="FF92D050"/>
      </colorScale>
    </cfRule>
  </conditionalFormatting>
  <conditionalFormatting sqref="C32:C33">
    <cfRule type="cellIs" dxfId="74" priority="123" operator="equal">
      <formula>"NC"</formula>
    </cfRule>
    <cfRule type="cellIs" dxfId="73" priority="124" operator="equal">
      <formula>"SI"</formula>
    </cfRule>
    <cfRule type="cellIs" dxfId="72" priority="125" operator="equal">
      <formula>"NO"</formula>
    </cfRule>
    <cfRule type="cellIs" dxfId="71" priority="126" operator="equal">
      <formula>"SI"</formula>
    </cfRule>
    <cfRule type="cellIs" dxfId="70" priority="127" operator="equal">
      <formula>"NO"</formula>
    </cfRule>
    <cfRule type="colorScale" priority="128">
      <colorScale>
        <cfvo type="min"/>
        <cfvo type="max"/>
        <color rgb="FFFF7128"/>
        <color rgb="FF92D050"/>
      </colorScale>
    </cfRule>
  </conditionalFormatting>
  <conditionalFormatting sqref="C6">
    <cfRule type="colorScale" priority="156">
      <colorScale>
        <cfvo type="num" val="#N/A"/>
        <cfvo type="num" val="#N/A"/>
        <color rgb="FFFF7128"/>
        <color rgb="FFFFEF9C"/>
      </colorScale>
    </cfRule>
  </conditionalFormatting>
  <conditionalFormatting sqref="C7:C8">
    <cfRule type="colorScale" priority="154">
      <colorScale>
        <cfvo type="num" val="#N/A"/>
        <cfvo type="num" val="#N/A"/>
        <color rgb="FFFF7128"/>
        <color rgb="FFFFEF9C"/>
      </colorScale>
    </cfRule>
  </conditionalFormatting>
  <conditionalFormatting sqref="C10:C13 C15:C16">
    <cfRule type="colorScale" priority="158">
      <colorScale>
        <cfvo type="num" val="#N/A"/>
        <cfvo type="num" val="#N/A"/>
        <color rgb="FFFF7128"/>
        <color rgb="FFFFEF9C"/>
      </colorScale>
    </cfRule>
  </conditionalFormatting>
  <conditionalFormatting sqref="C17:C21 C23">
    <cfRule type="colorScale" priority="145">
      <colorScale>
        <cfvo type="num" val="#N/A"/>
        <cfvo type="num" val="#N/A"/>
        <color rgb="FFFF7128"/>
        <color rgb="FFFFEF9C"/>
      </colorScale>
    </cfRule>
  </conditionalFormatting>
  <conditionalFormatting sqref="C26:C28 C30">
    <cfRule type="colorScale" priority="129">
      <colorScale>
        <cfvo type="num" val="#N/A"/>
        <cfvo type="num" val="#N/A"/>
        <color rgb="FFFF7128"/>
        <color rgb="FFFFEF9C"/>
      </colorScale>
    </cfRule>
  </conditionalFormatting>
  <conditionalFormatting sqref="C32:C33">
    <cfRule type="colorScale" priority="121">
      <colorScale>
        <cfvo type="num" val="#N/A"/>
        <cfvo type="num" val="#N/A"/>
        <color rgb="FFFF7128"/>
        <color rgb="FFFFEF9C"/>
      </colorScale>
    </cfRule>
  </conditionalFormatting>
  <conditionalFormatting sqref="C44:C46">
    <cfRule type="colorScale" priority="97">
      <colorScale>
        <cfvo type="num" val="#N/A"/>
        <cfvo type="num" val="#N/A"/>
        <color rgb="FFFF7128"/>
        <color rgb="FFFFEF9C"/>
      </colorScale>
    </cfRule>
  </conditionalFormatting>
  <conditionalFormatting sqref="C6:C8">
    <cfRule type="cellIs" dxfId="69" priority="166" operator="equal">
      <formula>"NC"</formula>
    </cfRule>
    <cfRule type="cellIs" dxfId="68" priority="167" operator="equal">
      <formula>"SI"</formula>
    </cfRule>
    <cfRule type="cellIs" dxfId="67" priority="168" operator="equal">
      <formula>"NO"</formula>
    </cfRule>
    <cfRule type="cellIs" dxfId="66" priority="169" operator="equal">
      <formula>"SI"</formula>
    </cfRule>
    <cfRule type="cellIs" dxfId="65" priority="170" operator="equal">
      <formula>"NO"</formula>
    </cfRule>
    <cfRule type="colorScale" priority="171">
      <colorScale>
        <cfvo type="min"/>
        <cfvo type="max"/>
        <color rgb="FFFF7128"/>
        <color rgb="FF92D050"/>
      </colorScale>
    </cfRule>
  </conditionalFormatting>
  <conditionalFormatting sqref="C42 C40">
    <cfRule type="colorScale" priority="106">
      <colorScale>
        <cfvo type="min"/>
        <cfvo type="max"/>
        <color rgb="FFFF0000"/>
        <color rgb="FF92D050"/>
      </colorScale>
    </cfRule>
  </conditionalFormatting>
  <conditionalFormatting sqref="C42 C40">
    <cfRule type="cellIs" dxfId="64" priority="107" operator="equal">
      <formula>"NC"</formula>
    </cfRule>
    <cfRule type="cellIs" dxfId="63" priority="108" operator="equal">
      <formula>"SI"</formula>
    </cfRule>
    <cfRule type="cellIs" dxfId="62" priority="109" operator="equal">
      <formula>"NO"</formula>
    </cfRule>
    <cfRule type="cellIs" dxfId="61" priority="110" operator="equal">
      <formula>"SI"</formula>
    </cfRule>
    <cfRule type="cellIs" dxfId="60" priority="111" operator="equal">
      <formula>"NO"</formula>
    </cfRule>
    <cfRule type="colorScale" priority="112">
      <colorScale>
        <cfvo type="min"/>
        <cfvo type="max"/>
        <color rgb="FFFF7128"/>
        <color rgb="FF92D050"/>
      </colorScale>
    </cfRule>
  </conditionalFormatting>
  <conditionalFormatting sqref="C42 C40">
    <cfRule type="colorScale" priority="105">
      <colorScale>
        <cfvo type="num" val="#N/A"/>
        <cfvo type="num" val="#N/A"/>
        <color rgb="FFFF7128"/>
        <color rgb="FFFFEF9C"/>
      </colorScale>
    </cfRule>
  </conditionalFormatting>
  <conditionalFormatting sqref="C44:C46">
    <cfRule type="colorScale" priority="98">
      <colorScale>
        <cfvo type="min"/>
        <cfvo type="max"/>
        <color rgb="FFFF0000"/>
        <color rgb="FF92D050"/>
      </colorScale>
    </cfRule>
  </conditionalFormatting>
  <conditionalFormatting sqref="C44:C46">
    <cfRule type="cellIs" dxfId="59" priority="99" operator="equal">
      <formula>"NC"</formula>
    </cfRule>
    <cfRule type="cellIs" dxfId="58" priority="100" operator="equal">
      <formula>"SI"</formula>
    </cfRule>
    <cfRule type="cellIs" dxfId="57" priority="101" operator="equal">
      <formula>"NO"</formula>
    </cfRule>
    <cfRule type="cellIs" dxfId="56" priority="102" operator="equal">
      <formula>"SI"</formula>
    </cfRule>
    <cfRule type="cellIs" dxfId="55" priority="103" operator="equal">
      <formula>"NO"</formula>
    </cfRule>
    <cfRule type="colorScale" priority="104">
      <colorScale>
        <cfvo type="min"/>
        <cfvo type="max"/>
        <color rgb="FFFF7128"/>
        <color rgb="FF92D050"/>
      </colorScale>
    </cfRule>
  </conditionalFormatting>
  <conditionalFormatting sqref="C49:C51">
    <cfRule type="colorScale" priority="90">
      <colorScale>
        <cfvo type="min"/>
        <cfvo type="max"/>
        <color rgb="FFFF0000"/>
        <color rgb="FF92D050"/>
      </colorScale>
    </cfRule>
  </conditionalFormatting>
  <conditionalFormatting sqref="C49:C51">
    <cfRule type="cellIs" dxfId="54" priority="91" operator="equal">
      <formula>"NC"</formula>
    </cfRule>
    <cfRule type="cellIs" dxfId="53" priority="92" operator="equal">
      <formula>"SI"</formula>
    </cfRule>
    <cfRule type="cellIs" dxfId="52" priority="93" operator="equal">
      <formula>"NO"</formula>
    </cfRule>
    <cfRule type="cellIs" dxfId="51" priority="94" operator="equal">
      <formula>"SI"</formula>
    </cfRule>
    <cfRule type="cellIs" dxfId="50" priority="95" operator="equal">
      <formula>"NO"</formula>
    </cfRule>
    <cfRule type="colorScale" priority="96">
      <colorScale>
        <cfvo type="min"/>
        <cfvo type="max"/>
        <color rgb="FFFF7128"/>
        <color rgb="FF92D050"/>
      </colorScale>
    </cfRule>
  </conditionalFormatting>
  <conditionalFormatting sqref="C49:C51">
    <cfRule type="colorScale" priority="89">
      <colorScale>
        <cfvo type="num" val="#N/A"/>
        <cfvo type="num" val="#N/A"/>
        <color rgb="FFFF7128"/>
        <color rgb="FFFFEF9C"/>
      </colorScale>
    </cfRule>
  </conditionalFormatting>
  <conditionalFormatting sqref="C17:C21 C23">
    <cfRule type="colorScale" priority="172">
      <colorScale>
        <cfvo type="min"/>
        <cfvo type="max"/>
        <color rgb="FFFF0000"/>
        <color rgb="FF92D050"/>
      </colorScale>
    </cfRule>
  </conditionalFormatting>
  <conditionalFormatting sqref="C17:C21 C23">
    <cfRule type="cellIs" dxfId="49" priority="174" operator="equal">
      <formula>"NC"</formula>
    </cfRule>
    <cfRule type="cellIs" dxfId="48" priority="175" operator="equal">
      <formula>"SI"</formula>
    </cfRule>
    <cfRule type="cellIs" dxfId="47" priority="176" operator="equal">
      <formula>"NO"</formula>
    </cfRule>
    <cfRule type="cellIs" dxfId="46" priority="177" operator="equal">
      <formula>"SI"</formula>
    </cfRule>
    <cfRule type="cellIs" dxfId="45" priority="178" operator="equal">
      <formula>"NO"</formula>
    </cfRule>
    <cfRule type="colorScale" priority="179">
      <colorScale>
        <cfvo type="min"/>
        <cfvo type="max"/>
        <color rgb="FFFF7128"/>
        <color rgb="FF92D050"/>
      </colorScale>
    </cfRule>
  </conditionalFormatting>
  <conditionalFormatting sqref="C25">
    <cfRule type="colorScale" priority="66">
      <colorScale>
        <cfvo type="min"/>
        <cfvo type="max"/>
        <color rgb="FFFF0000"/>
        <color rgb="FF92D050"/>
      </colorScale>
    </cfRule>
  </conditionalFormatting>
  <conditionalFormatting sqref="C25">
    <cfRule type="cellIs" dxfId="44" priority="67" operator="equal">
      <formula>"NC"</formula>
    </cfRule>
    <cfRule type="cellIs" dxfId="43" priority="68" operator="equal">
      <formula>"SI"</formula>
    </cfRule>
    <cfRule type="cellIs" dxfId="42" priority="69" operator="equal">
      <formula>"NO"</formula>
    </cfRule>
    <cfRule type="cellIs" dxfId="41" priority="70" operator="equal">
      <formula>"SI"</formula>
    </cfRule>
    <cfRule type="cellIs" dxfId="40" priority="71" operator="equal">
      <formula>"NO"</formula>
    </cfRule>
    <cfRule type="colorScale" priority="72">
      <colorScale>
        <cfvo type="min"/>
        <cfvo type="max"/>
        <color rgb="FFFF7128"/>
        <color rgb="FF92D050"/>
      </colorScale>
    </cfRule>
  </conditionalFormatting>
  <conditionalFormatting sqref="C22">
    <cfRule type="colorScale" priority="57">
      <colorScale>
        <cfvo type="num" val="#N/A"/>
        <cfvo type="num" val="#N/A"/>
        <color rgb="FFFF7128"/>
        <color rgb="FFFFEF9C"/>
      </colorScale>
    </cfRule>
  </conditionalFormatting>
  <conditionalFormatting sqref="C22">
    <cfRule type="colorScale" priority="58">
      <colorScale>
        <cfvo type="min"/>
        <cfvo type="max"/>
        <color rgb="FFFF0000"/>
        <color rgb="FF92D050"/>
      </colorScale>
    </cfRule>
  </conditionalFormatting>
  <conditionalFormatting sqref="C22">
    <cfRule type="cellIs" dxfId="39" priority="59" operator="equal">
      <formula>"NC"</formula>
    </cfRule>
    <cfRule type="cellIs" dxfId="38" priority="60" operator="equal">
      <formula>"SI"</formula>
    </cfRule>
    <cfRule type="cellIs" dxfId="37" priority="61" operator="equal">
      <formula>"NO"</formula>
    </cfRule>
    <cfRule type="cellIs" dxfId="36" priority="62" operator="equal">
      <formula>"SI"</formula>
    </cfRule>
    <cfRule type="cellIs" dxfId="35" priority="63" operator="equal">
      <formula>"NO"</formula>
    </cfRule>
    <cfRule type="colorScale" priority="64">
      <colorScale>
        <cfvo type="min"/>
        <cfvo type="max"/>
        <color rgb="FFFF7128"/>
        <color rgb="FF92D050"/>
      </colorScale>
    </cfRule>
  </conditionalFormatting>
  <conditionalFormatting sqref="C31">
    <cfRule type="colorScale" priority="50">
      <colorScale>
        <cfvo type="min"/>
        <cfvo type="max"/>
        <color rgb="FFFF0000"/>
        <color rgb="FF92D050"/>
      </colorScale>
    </cfRule>
  </conditionalFormatting>
  <conditionalFormatting sqref="C31">
    <cfRule type="cellIs" dxfId="34" priority="51" operator="equal">
      <formula>"NC"</formula>
    </cfRule>
    <cfRule type="cellIs" dxfId="33" priority="52" operator="equal">
      <formula>"SI"</formula>
    </cfRule>
    <cfRule type="cellIs" dxfId="32" priority="53" operator="equal">
      <formula>"NO"</formula>
    </cfRule>
    <cfRule type="cellIs" dxfId="31" priority="54" operator="equal">
      <formula>"SI"</formula>
    </cfRule>
    <cfRule type="cellIs" dxfId="30" priority="55" operator="equal">
      <formula>"NO"</formula>
    </cfRule>
    <cfRule type="colorScale" priority="56">
      <colorScale>
        <cfvo type="min"/>
        <cfvo type="max"/>
        <color rgb="FFFF7128"/>
        <color rgb="FF92D050"/>
      </colorScale>
    </cfRule>
  </conditionalFormatting>
  <conditionalFormatting sqref="C31">
    <cfRule type="colorScale" priority="49">
      <colorScale>
        <cfvo type="num" val="#N/A"/>
        <cfvo type="num" val="#N/A"/>
        <color rgb="FFFF7128"/>
        <color rgb="FFFFEF9C"/>
      </colorScale>
    </cfRule>
  </conditionalFormatting>
  <conditionalFormatting sqref="C53:C56">
    <cfRule type="colorScale" priority="42">
      <colorScale>
        <cfvo type="min"/>
        <cfvo type="max"/>
        <color rgb="FFFF0000"/>
        <color rgb="FF92D050"/>
      </colorScale>
    </cfRule>
  </conditionalFormatting>
  <conditionalFormatting sqref="C53:C56">
    <cfRule type="cellIs" dxfId="29" priority="43" operator="equal">
      <formula>"NC"</formula>
    </cfRule>
    <cfRule type="cellIs" dxfId="28" priority="44" operator="equal">
      <formula>"SI"</formula>
    </cfRule>
    <cfRule type="cellIs" dxfId="27" priority="45" operator="equal">
      <formula>"NO"</formula>
    </cfRule>
    <cfRule type="cellIs" dxfId="26" priority="46" operator="equal">
      <formula>"SI"</formula>
    </cfRule>
    <cfRule type="cellIs" dxfId="25" priority="47" operator="equal">
      <formula>"NO"</formula>
    </cfRule>
    <cfRule type="colorScale" priority="48">
      <colorScale>
        <cfvo type="min"/>
        <cfvo type="max"/>
        <color rgb="FFFF7128"/>
        <color rgb="FF92D050"/>
      </colorScale>
    </cfRule>
  </conditionalFormatting>
  <conditionalFormatting sqref="C53:C56">
    <cfRule type="colorScale" priority="41">
      <colorScale>
        <cfvo type="num" val="#N/A"/>
        <cfvo type="num" val="#N/A"/>
        <color rgb="FFFF7128"/>
        <color rgb="FFFFEF9C"/>
      </colorScale>
    </cfRule>
  </conditionalFormatting>
  <conditionalFormatting sqref="C48">
    <cfRule type="colorScale" priority="34">
      <colorScale>
        <cfvo type="min"/>
        <cfvo type="max"/>
        <color rgb="FFFF0000"/>
        <color rgb="FF92D050"/>
      </colorScale>
    </cfRule>
  </conditionalFormatting>
  <conditionalFormatting sqref="C48">
    <cfRule type="cellIs" dxfId="24" priority="35" operator="equal">
      <formula>"NC"</formula>
    </cfRule>
    <cfRule type="cellIs" dxfId="23" priority="36" operator="equal">
      <formula>"SI"</formula>
    </cfRule>
    <cfRule type="cellIs" dxfId="22" priority="37" operator="equal">
      <formula>"NO"</formula>
    </cfRule>
    <cfRule type="cellIs" dxfId="21" priority="38" operator="equal">
      <formula>"SI"</formula>
    </cfRule>
    <cfRule type="cellIs" dxfId="20" priority="39" operator="equal">
      <formula>"NO"</formula>
    </cfRule>
    <cfRule type="colorScale" priority="40">
      <colorScale>
        <cfvo type="min"/>
        <cfvo type="max"/>
        <color rgb="FFFF7128"/>
        <color rgb="FF92D050"/>
      </colorScale>
    </cfRule>
  </conditionalFormatting>
  <conditionalFormatting sqref="C48">
    <cfRule type="colorScale" priority="33">
      <colorScale>
        <cfvo type="num" val="#N/A"/>
        <cfvo type="num" val="#N/A"/>
        <color rgb="FFFF7128"/>
        <color rgb="FFFFEF9C"/>
      </colorScale>
    </cfRule>
  </conditionalFormatting>
  <conditionalFormatting sqref="C36">
    <cfRule type="colorScale" priority="26">
      <colorScale>
        <cfvo type="min"/>
        <cfvo type="max"/>
        <color rgb="FFFF0000"/>
        <color rgb="FF92D050"/>
      </colorScale>
    </cfRule>
  </conditionalFormatting>
  <conditionalFormatting sqref="C36">
    <cfRule type="cellIs" dxfId="19" priority="27" operator="equal">
      <formula>"NC"</formula>
    </cfRule>
    <cfRule type="cellIs" dxfId="18" priority="28" operator="equal">
      <formula>"SI"</formula>
    </cfRule>
    <cfRule type="cellIs" dxfId="17" priority="29" operator="equal">
      <formula>"NO"</formula>
    </cfRule>
    <cfRule type="cellIs" dxfId="16" priority="30" operator="equal">
      <formula>"SI"</formula>
    </cfRule>
    <cfRule type="cellIs" dxfId="15" priority="31" operator="equal">
      <formula>"NO"</formula>
    </cfRule>
    <cfRule type="colorScale" priority="32">
      <colorScale>
        <cfvo type="min"/>
        <cfvo type="max"/>
        <color rgb="FFFF7128"/>
        <color rgb="FF92D050"/>
      </colorScale>
    </cfRule>
  </conditionalFormatting>
  <conditionalFormatting sqref="C36">
    <cfRule type="colorScale" priority="25">
      <colorScale>
        <cfvo type="num" val="#N/A"/>
        <cfvo type="num" val="#N/A"/>
        <color rgb="FFFF7128"/>
        <color rgb="FFFFEF9C"/>
      </colorScale>
    </cfRule>
  </conditionalFormatting>
  <conditionalFormatting sqref="C39">
    <cfRule type="colorScale" priority="18">
      <colorScale>
        <cfvo type="min"/>
        <cfvo type="max"/>
        <color rgb="FFFF0000"/>
        <color rgb="FF92D050"/>
      </colorScale>
    </cfRule>
  </conditionalFormatting>
  <conditionalFormatting sqref="C39">
    <cfRule type="cellIs" dxfId="14" priority="19" operator="equal">
      <formula>"NC"</formula>
    </cfRule>
    <cfRule type="cellIs" dxfId="13" priority="20" operator="equal">
      <formula>"SI"</formula>
    </cfRule>
    <cfRule type="cellIs" dxfId="12" priority="21" operator="equal">
      <formula>"NO"</formula>
    </cfRule>
    <cfRule type="cellIs" dxfId="11" priority="22" operator="equal">
      <formula>"SI"</formula>
    </cfRule>
    <cfRule type="cellIs" dxfId="10" priority="23" operator="equal">
      <formula>"NO"</formula>
    </cfRule>
    <cfRule type="colorScale" priority="24">
      <colorScale>
        <cfvo type="min"/>
        <cfvo type="max"/>
        <color rgb="FFFF7128"/>
        <color rgb="FF92D050"/>
      </colorScale>
    </cfRule>
  </conditionalFormatting>
  <conditionalFormatting sqref="C39">
    <cfRule type="colorScale" priority="17">
      <colorScale>
        <cfvo type="num" val="#N/A"/>
        <cfvo type="num" val="#N/A"/>
        <color rgb="FFFF7128"/>
        <color rgb="FFFFEF9C"/>
      </colorScale>
    </cfRule>
  </conditionalFormatting>
  <conditionalFormatting sqref="C34">
    <cfRule type="colorScale" priority="10">
      <colorScale>
        <cfvo type="min"/>
        <cfvo type="max"/>
        <color rgb="FFFF0000"/>
        <color rgb="FF92D050"/>
      </colorScale>
    </cfRule>
  </conditionalFormatting>
  <conditionalFormatting sqref="C34">
    <cfRule type="cellIs" dxfId="9" priority="11" operator="equal">
      <formula>"NC"</formula>
    </cfRule>
    <cfRule type="cellIs" dxfId="8" priority="12" operator="equal">
      <formula>"SI"</formula>
    </cfRule>
    <cfRule type="cellIs" dxfId="7" priority="13" operator="equal">
      <formula>"NO"</formula>
    </cfRule>
    <cfRule type="cellIs" dxfId="6" priority="14" operator="equal">
      <formula>"SI"</formula>
    </cfRule>
    <cfRule type="cellIs" dxfId="5" priority="15" operator="equal">
      <formula>"NO"</formula>
    </cfRule>
    <cfRule type="colorScale" priority="16">
      <colorScale>
        <cfvo type="min"/>
        <cfvo type="max"/>
        <color rgb="FFFF7128"/>
        <color rgb="FF92D050"/>
      </colorScale>
    </cfRule>
  </conditionalFormatting>
  <conditionalFormatting sqref="C34">
    <cfRule type="colorScale" priority="9">
      <colorScale>
        <cfvo type="num" val="#N/A"/>
        <cfvo type="num" val="#N/A"/>
        <color rgb="FFFF7128"/>
        <color rgb="FFFFEF9C"/>
      </colorScale>
    </cfRule>
  </conditionalFormatting>
  <conditionalFormatting sqref="C37">
    <cfRule type="colorScale" priority="2">
      <colorScale>
        <cfvo type="min"/>
        <cfvo type="max"/>
        <color rgb="FFFF0000"/>
        <color rgb="FF92D050"/>
      </colorScale>
    </cfRule>
  </conditionalFormatting>
  <conditionalFormatting sqref="C37">
    <cfRule type="cellIs" dxfId="4" priority="3" operator="equal">
      <formula>"NC"</formula>
    </cfRule>
    <cfRule type="cellIs" dxfId="3" priority="4" operator="equal">
      <formula>"SI"</formula>
    </cfRule>
    <cfRule type="cellIs" dxfId="2" priority="5" operator="equal">
      <formula>"NO"</formula>
    </cfRule>
    <cfRule type="cellIs" dxfId="1" priority="6" operator="equal">
      <formula>"SI"</formula>
    </cfRule>
    <cfRule type="cellIs" dxfId="0" priority="7" operator="equal">
      <formula>"NO"</formula>
    </cfRule>
    <cfRule type="colorScale" priority="8">
      <colorScale>
        <cfvo type="min"/>
        <cfvo type="max"/>
        <color rgb="FFFF7128"/>
        <color rgb="FF92D050"/>
      </colorScale>
    </cfRule>
  </conditionalFormatting>
  <conditionalFormatting sqref="C37">
    <cfRule type="colorScale" priority="1">
      <colorScale>
        <cfvo type="num" val="#N/A"/>
        <cfvo type="num" val="#N/A"/>
        <color rgb="FFFF7128"/>
        <color rgb="FFFFEF9C"/>
      </colorScale>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25"/>
  <sheetViews>
    <sheetView workbookViewId="0">
      <selection activeCell="D2" sqref="D2"/>
    </sheetView>
  </sheetViews>
  <sheetFormatPr baseColWidth="10" defaultColWidth="19.25" defaultRowHeight="15.5" zeroHeight="1" x14ac:dyDescent="0.35"/>
  <cols>
    <col min="17" max="17" width="16.83203125" bestFit="1" customWidth="1"/>
    <col min="18" max="18" width="23.58203125" bestFit="1" customWidth="1"/>
    <col min="19" max="19" width="16.83203125" customWidth="1"/>
  </cols>
  <sheetData>
    <row r="1" spans="1:22" x14ac:dyDescent="0.35">
      <c r="A1" s="89" t="s">
        <v>59</v>
      </c>
      <c r="B1" s="89" t="s">
        <v>204</v>
      </c>
      <c r="C1" s="3" t="s">
        <v>214</v>
      </c>
      <c r="D1" s="3" t="s">
        <v>60</v>
      </c>
      <c r="E1" s="3" t="s">
        <v>212</v>
      </c>
      <c r="F1" s="3" t="s">
        <v>213</v>
      </c>
      <c r="G1" s="105" t="s">
        <v>190</v>
      </c>
      <c r="H1" s="89" t="s">
        <v>106</v>
      </c>
      <c r="I1" s="89" t="s">
        <v>62</v>
      </c>
      <c r="J1" s="3" t="s">
        <v>107</v>
      </c>
      <c r="K1" s="3" t="s">
        <v>63</v>
      </c>
      <c r="L1" s="3" t="s">
        <v>64</v>
      </c>
      <c r="M1" s="3" t="s">
        <v>65</v>
      </c>
      <c r="N1" s="3" t="s">
        <v>66</v>
      </c>
      <c r="O1" s="3" t="s">
        <v>67</v>
      </c>
      <c r="P1" s="3" t="s">
        <v>102</v>
      </c>
      <c r="Q1" s="29" t="s">
        <v>108</v>
      </c>
      <c r="R1" s="29" t="s">
        <v>112</v>
      </c>
      <c r="S1" s="29" t="s">
        <v>109</v>
      </c>
      <c r="T1" s="29" t="s">
        <v>110</v>
      </c>
      <c r="U1" s="29" t="s">
        <v>111</v>
      </c>
      <c r="V1" s="29" t="s">
        <v>215</v>
      </c>
    </row>
    <row r="2" spans="1:22" ht="34.5" customHeight="1" x14ac:dyDescent="0.35">
      <c r="A2" s="2" t="e">
        <f>+#REF!</f>
        <v>#REF!</v>
      </c>
      <c r="B2" s="90" t="e">
        <f>+#REF!</f>
        <v>#REF!</v>
      </c>
      <c r="C2" s="90" t="e">
        <f>LEFT(+#REF!,LEN(+#REF!)-2)</f>
        <v>#REF!</v>
      </c>
      <c r="D2" s="2" t="e">
        <f>RIGHT(+#REF!,1)</f>
        <v>#REF!</v>
      </c>
      <c r="E2" s="2" t="e">
        <f>+#REF!</f>
        <v>#REF!</v>
      </c>
      <c r="F2" s="2" t="e">
        <f>+#REF!</f>
        <v>#REF!</v>
      </c>
      <c r="G2" s="2" t="e">
        <f>+#REF!</f>
        <v>#REF!</v>
      </c>
      <c r="H2" s="2" t="e">
        <f>+#REF!&amp;" "&amp;#REF!&amp;" "&amp;#REF!</f>
        <v>#REF!</v>
      </c>
      <c r="I2" s="2" t="s">
        <v>216</v>
      </c>
      <c r="J2" s="4" t="s">
        <v>217</v>
      </c>
      <c r="K2" s="2">
        <v>11</v>
      </c>
      <c r="L2" s="2">
        <v>16</v>
      </c>
      <c r="M2" s="2">
        <v>14</v>
      </c>
      <c r="N2" s="2" t="s">
        <v>80</v>
      </c>
      <c r="O2" s="2" t="s">
        <v>218</v>
      </c>
      <c r="P2" s="2" t="s">
        <v>219</v>
      </c>
      <c r="Q2" t="e">
        <f>+#REF!</f>
        <v>#REF!</v>
      </c>
      <c r="R2" t="e">
        <f>+IF(S2,T2,U2)</f>
        <v>#REF!</v>
      </c>
      <c r="S2" s="53" t="e">
        <f>+OR(#REF!&lt;&gt;"",#REF!&lt;&gt;"",#REF!&lt;&gt;"",#REF!&lt;&gt;"",#REF!&lt;&gt;"",#REF!&lt;&gt;"",#REF!&lt;&gt;"")</f>
        <v>#REF!</v>
      </c>
      <c r="T2" t="s">
        <v>98</v>
      </c>
      <c r="U2" t="s">
        <v>97</v>
      </c>
      <c r="V2" t="e">
        <f>+IF(#REF!="Principal",1,0)</f>
        <v>#REF!</v>
      </c>
    </row>
    <row r="3" spans="1:22" ht="34.5" customHeight="1" x14ac:dyDescent="0.35">
      <c r="C3" s="53"/>
      <c r="J3" s="54"/>
    </row>
    <row r="4" spans="1:22" ht="34.5" customHeight="1" x14ac:dyDescent="0.35">
      <c r="A4" s="91">
        <v>1</v>
      </c>
      <c r="B4" s="91">
        <f>+A4+1</f>
        <v>2</v>
      </c>
      <c r="C4" s="91">
        <f t="shared" ref="C4:R4" si="0">+B4+1</f>
        <v>3</v>
      </c>
      <c r="D4" s="91">
        <f t="shared" si="0"/>
        <v>4</v>
      </c>
      <c r="E4" s="91">
        <f t="shared" si="0"/>
        <v>5</v>
      </c>
      <c r="F4" s="91">
        <f>+E4+1</f>
        <v>6</v>
      </c>
      <c r="G4" s="91">
        <f t="shared" si="0"/>
        <v>7</v>
      </c>
      <c r="H4" s="91">
        <f t="shared" si="0"/>
        <v>8</v>
      </c>
      <c r="I4" s="91">
        <f t="shared" si="0"/>
        <v>9</v>
      </c>
      <c r="J4" s="91">
        <f t="shared" si="0"/>
        <v>10</v>
      </c>
      <c r="K4" s="91">
        <f t="shared" si="0"/>
        <v>11</v>
      </c>
      <c r="L4" s="91">
        <f t="shared" si="0"/>
        <v>12</v>
      </c>
      <c r="M4" s="91">
        <f t="shared" si="0"/>
        <v>13</v>
      </c>
      <c r="N4" s="91">
        <f t="shared" si="0"/>
        <v>14</v>
      </c>
      <c r="O4" s="91">
        <f t="shared" si="0"/>
        <v>15</v>
      </c>
      <c r="P4" s="91">
        <f t="shared" si="0"/>
        <v>16</v>
      </c>
      <c r="Q4" s="91">
        <f t="shared" si="0"/>
        <v>17</v>
      </c>
      <c r="R4" s="91">
        <f t="shared" si="0"/>
        <v>18</v>
      </c>
      <c r="S4">
        <v>19</v>
      </c>
      <c r="T4">
        <v>20</v>
      </c>
      <c r="U4">
        <v>21</v>
      </c>
      <c r="V4">
        <v>22</v>
      </c>
    </row>
    <row r="5" spans="1:22" ht="34.5" customHeight="1" x14ac:dyDescent="0.35">
      <c r="C5" s="53"/>
      <c r="J5" s="54"/>
    </row>
    <row r="6" spans="1:22" ht="34.5" customHeight="1" x14ac:dyDescent="0.35">
      <c r="J6" s="54"/>
    </row>
    <row r="7" spans="1:22" ht="34.5" customHeight="1" x14ac:dyDescent="0.35">
      <c r="C7" s="53"/>
      <c r="J7" s="54"/>
    </row>
    <row r="8" spans="1:22" x14ac:dyDescent="0.35"/>
    <row r="9" spans="1:22" x14ac:dyDescent="0.35"/>
    <row r="10" spans="1:22" x14ac:dyDescent="0.35"/>
    <row r="11" spans="1:22" x14ac:dyDescent="0.35"/>
    <row r="12" spans="1:22" x14ac:dyDescent="0.35"/>
    <row r="13" spans="1:22" x14ac:dyDescent="0.35"/>
    <row r="14" spans="1:22" x14ac:dyDescent="0.35"/>
    <row r="15" spans="1:22" x14ac:dyDescent="0.35"/>
    <row r="16" spans="1:22" hidden="1" x14ac:dyDescent="0.35">
      <c r="D16" t="s">
        <v>68</v>
      </c>
    </row>
    <row r="17" spans="4:5" hidden="1" x14ac:dyDescent="0.35">
      <c r="E17" t="s">
        <v>70</v>
      </c>
    </row>
    <row r="18" spans="4:5" hidden="1" x14ac:dyDescent="0.35">
      <c r="D18" t="s">
        <v>69</v>
      </c>
    </row>
    <row r="19" spans="4:5" hidden="1" x14ac:dyDescent="0.35">
      <c r="D19" t="s">
        <v>69</v>
      </c>
    </row>
    <row r="20" spans="4:5" hidden="1" x14ac:dyDescent="0.35">
      <c r="D20" t="s">
        <v>69</v>
      </c>
    </row>
    <row r="21" spans="4:5" hidden="1" x14ac:dyDescent="0.35">
      <c r="D21" t="s">
        <v>69</v>
      </c>
    </row>
    <row r="22" spans="4:5" hidden="1" x14ac:dyDescent="0.35">
      <c r="D22" t="s">
        <v>69</v>
      </c>
    </row>
    <row r="23" spans="4:5" x14ac:dyDescent="0.35"/>
    <row r="25" spans="4:5" x14ac:dyDescent="0.35"/>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M21"/>
  <sheetViews>
    <sheetView workbookViewId="0">
      <selection activeCell="F18" sqref="F18"/>
    </sheetView>
  </sheetViews>
  <sheetFormatPr baseColWidth="10" defaultColWidth="10" defaultRowHeight="15.5" x14ac:dyDescent="0.35"/>
  <cols>
    <col min="1" max="1" width="23.08203125" style="5" customWidth="1"/>
    <col min="2" max="2" width="34.75" style="5" customWidth="1"/>
    <col min="3" max="3" width="10.33203125" style="5" customWidth="1"/>
    <col min="4" max="4" width="9.83203125" style="5" customWidth="1"/>
    <col min="5" max="5" width="10" style="5" customWidth="1"/>
    <col min="6" max="6" width="10" style="5"/>
    <col min="7" max="7" width="14.58203125" style="5" customWidth="1"/>
    <col min="8" max="8" width="14.25" style="5" customWidth="1"/>
    <col min="9" max="16384" width="10" style="5"/>
  </cols>
  <sheetData>
    <row r="1" spans="2:13" ht="16" thickBot="1" x14ac:dyDescent="0.4">
      <c r="I1" s="149" t="s">
        <v>30</v>
      </c>
      <c r="J1" s="150"/>
      <c r="K1" s="150"/>
    </row>
    <row r="2" spans="2:13" ht="16.5" thickTop="1" thickBot="1" x14ac:dyDescent="0.4">
      <c r="B2" s="30" t="s">
        <v>31</v>
      </c>
      <c r="C2" s="30" t="s">
        <v>32</v>
      </c>
      <c r="D2" s="30" t="s">
        <v>33</v>
      </c>
      <c r="E2" s="30" t="s">
        <v>34</v>
      </c>
      <c r="F2" s="30" t="s">
        <v>35</v>
      </c>
      <c r="G2" s="30" t="s">
        <v>36</v>
      </c>
      <c r="H2" s="31" t="s">
        <v>37</v>
      </c>
      <c r="I2" s="32">
        <v>1</v>
      </c>
      <c r="J2" s="33">
        <v>2</v>
      </c>
      <c r="K2" s="34">
        <v>3</v>
      </c>
      <c r="L2" s="35" t="s">
        <v>35</v>
      </c>
      <c r="M2" s="36" t="s">
        <v>38</v>
      </c>
    </row>
    <row r="3" spans="2:13" ht="16" thickTop="1" x14ac:dyDescent="0.35">
      <c r="B3" s="37" t="s">
        <v>39</v>
      </c>
      <c r="C3" s="38">
        <v>1</v>
      </c>
      <c r="D3" s="38">
        <v>0</v>
      </c>
      <c r="E3" s="38">
        <v>2</v>
      </c>
      <c r="F3" s="38">
        <v>3</v>
      </c>
      <c r="G3" s="39">
        <f>IF(H3=0,"NC",+C3/H3)</f>
        <v>1</v>
      </c>
      <c r="H3" s="40">
        <f>+F3-E3</f>
        <v>1</v>
      </c>
      <c r="I3" s="41">
        <v>0</v>
      </c>
      <c r="J3" s="38">
        <v>0</v>
      </c>
      <c r="K3" s="38">
        <v>0</v>
      </c>
      <c r="L3" s="35">
        <f>+I3+J3+K3</f>
        <v>0</v>
      </c>
    </row>
    <row r="4" spans="2:13" x14ac:dyDescent="0.35">
      <c r="B4" s="42" t="s">
        <v>49</v>
      </c>
      <c r="C4" s="43">
        <v>0</v>
      </c>
      <c r="D4" s="43">
        <v>4</v>
      </c>
      <c r="E4" s="43">
        <v>0</v>
      </c>
      <c r="F4" s="43">
        <v>4</v>
      </c>
      <c r="G4" s="44">
        <f t="shared" ref="G4:G11" si="0">IF(H4=0,"NC",+C4/H4)</f>
        <v>0</v>
      </c>
      <c r="H4" s="40">
        <f>+F4-E4</f>
        <v>4</v>
      </c>
      <c r="I4" s="45">
        <v>4</v>
      </c>
      <c r="J4" s="43">
        <v>0</v>
      </c>
      <c r="K4" s="43">
        <v>0</v>
      </c>
      <c r="L4" s="35">
        <f t="shared" ref="L4:L14" si="1">+I4+J4+K4</f>
        <v>4</v>
      </c>
    </row>
    <row r="5" spans="2:13" x14ac:dyDescent="0.35">
      <c r="B5" s="42" t="s">
        <v>50</v>
      </c>
      <c r="C5" s="43">
        <v>2</v>
      </c>
      <c r="D5" s="43">
        <v>6</v>
      </c>
      <c r="E5" s="43">
        <v>1</v>
      </c>
      <c r="F5" s="43">
        <v>9</v>
      </c>
      <c r="G5" s="44">
        <f t="shared" si="0"/>
        <v>0.25</v>
      </c>
      <c r="H5" s="40">
        <f t="shared" ref="H5:H13" si="2">+F5-E5</f>
        <v>8</v>
      </c>
      <c r="I5" s="45">
        <v>6</v>
      </c>
      <c r="J5" s="43">
        <v>0</v>
      </c>
      <c r="K5" s="43">
        <v>0</v>
      </c>
      <c r="L5" s="35">
        <f t="shared" si="1"/>
        <v>6</v>
      </c>
    </row>
    <row r="6" spans="2:13" x14ac:dyDescent="0.35">
      <c r="B6" s="42" t="s">
        <v>51</v>
      </c>
      <c r="C6" s="43">
        <v>4</v>
      </c>
      <c r="D6" s="43">
        <v>0</v>
      </c>
      <c r="E6" s="43">
        <v>0</v>
      </c>
      <c r="F6" s="43">
        <v>4</v>
      </c>
      <c r="G6" s="44">
        <f t="shared" si="0"/>
        <v>1</v>
      </c>
      <c r="H6" s="40">
        <f t="shared" si="2"/>
        <v>4</v>
      </c>
      <c r="I6" s="45">
        <v>0</v>
      </c>
      <c r="J6" s="43">
        <v>0</v>
      </c>
      <c r="K6" s="43">
        <v>0</v>
      </c>
      <c r="L6" s="35">
        <f t="shared" si="1"/>
        <v>0</v>
      </c>
    </row>
    <row r="7" spans="2:13" x14ac:dyDescent="0.35">
      <c r="B7" s="42" t="s">
        <v>124</v>
      </c>
      <c r="C7" s="43">
        <v>3</v>
      </c>
      <c r="D7" s="43">
        <v>2</v>
      </c>
      <c r="E7" s="43">
        <v>0</v>
      </c>
      <c r="F7" s="43">
        <v>5</v>
      </c>
      <c r="G7" s="44">
        <f t="shared" si="0"/>
        <v>0.6</v>
      </c>
      <c r="H7" s="40">
        <f t="shared" si="2"/>
        <v>5</v>
      </c>
      <c r="I7" s="45">
        <v>0</v>
      </c>
      <c r="J7" s="43">
        <v>2</v>
      </c>
      <c r="K7" s="43">
        <v>0</v>
      </c>
      <c r="L7" s="35">
        <f t="shared" si="1"/>
        <v>2</v>
      </c>
    </row>
    <row r="8" spans="2:13" x14ac:dyDescent="0.35">
      <c r="B8" s="42" t="s">
        <v>52</v>
      </c>
      <c r="C8" s="43">
        <v>0</v>
      </c>
      <c r="D8" s="43">
        <v>0</v>
      </c>
      <c r="E8" s="43">
        <v>2</v>
      </c>
      <c r="F8" s="43">
        <v>2</v>
      </c>
      <c r="G8" s="44" t="str">
        <f t="shared" si="0"/>
        <v>NC</v>
      </c>
      <c r="H8" s="40">
        <f t="shared" si="2"/>
        <v>0</v>
      </c>
      <c r="I8" s="45">
        <v>0</v>
      </c>
      <c r="J8" s="45">
        <v>0</v>
      </c>
      <c r="K8" s="43">
        <v>0</v>
      </c>
      <c r="L8" s="35">
        <f t="shared" si="1"/>
        <v>0</v>
      </c>
    </row>
    <row r="9" spans="2:13" x14ac:dyDescent="0.35">
      <c r="B9" s="42" t="s">
        <v>54</v>
      </c>
      <c r="C9" s="43">
        <v>1</v>
      </c>
      <c r="D9" s="43">
        <v>1</v>
      </c>
      <c r="E9" s="43">
        <v>0</v>
      </c>
      <c r="F9" s="43">
        <v>2</v>
      </c>
      <c r="G9" s="44">
        <f t="shared" si="0"/>
        <v>0.5</v>
      </c>
      <c r="H9" s="40">
        <f t="shared" si="2"/>
        <v>2</v>
      </c>
      <c r="I9" s="45">
        <v>0</v>
      </c>
      <c r="J9" s="45">
        <v>1</v>
      </c>
      <c r="K9" s="43">
        <v>0</v>
      </c>
      <c r="L9" s="35"/>
    </row>
    <row r="10" spans="2:13" x14ac:dyDescent="0.35">
      <c r="B10" s="42" t="s">
        <v>55</v>
      </c>
      <c r="C10" s="43">
        <v>0</v>
      </c>
      <c r="D10" s="43">
        <v>1</v>
      </c>
      <c r="E10" s="43">
        <v>0</v>
      </c>
      <c r="F10" s="61">
        <v>1</v>
      </c>
      <c r="G10" s="44">
        <f t="shared" si="0"/>
        <v>0</v>
      </c>
      <c r="H10" s="40">
        <f t="shared" si="2"/>
        <v>1</v>
      </c>
      <c r="I10" s="45">
        <v>0</v>
      </c>
      <c r="J10" s="45">
        <v>1</v>
      </c>
      <c r="K10" s="43">
        <v>0</v>
      </c>
      <c r="L10" s="35"/>
    </row>
    <row r="11" spans="2:13" x14ac:dyDescent="0.35">
      <c r="B11" s="42" t="s">
        <v>56</v>
      </c>
      <c r="C11" s="43">
        <v>2</v>
      </c>
      <c r="D11" s="43">
        <v>1</v>
      </c>
      <c r="E11" s="43">
        <v>0</v>
      </c>
      <c r="F11" s="43">
        <v>3</v>
      </c>
      <c r="G11" s="44">
        <f t="shared" si="0"/>
        <v>0.66666666666666663</v>
      </c>
      <c r="H11" s="40">
        <f t="shared" si="2"/>
        <v>3</v>
      </c>
      <c r="I11" s="45">
        <v>0</v>
      </c>
      <c r="J11" s="45">
        <v>1</v>
      </c>
      <c r="K11" s="43">
        <v>0</v>
      </c>
      <c r="L11" s="35"/>
    </row>
    <row r="12" spans="2:13" x14ac:dyDescent="0.35">
      <c r="B12" s="42" t="s">
        <v>57</v>
      </c>
      <c r="C12" s="43">
        <v>1</v>
      </c>
      <c r="D12" s="43">
        <v>1</v>
      </c>
      <c r="E12" s="43">
        <v>2</v>
      </c>
      <c r="F12" s="43">
        <v>4</v>
      </c>
      <c r="G12" s="44"/>
      <c r="H12" s="40">
        <f t="shared" si="2"/>
        <v>2</v>
      </c>
      <c r="I12" s="45">
        <v>1</v>
      </c>
      <c r="J12" s="45">
        <v>0</v>
      </c>
      <c r="K12" s="43">
        <v>0</v>
      </c>
      <c r="L12" s="35"/>
    </row>
    <row r="13" spans="2:13" ht="16" thickBot="1" x14ac:dyDescent="0.4">
      <c r="B13" s="46" t="s">
        <v>58</v>
      </c>
      <c r="C13" s="43">
        <v>0</v>
      </c>
      <c r="D13" s="43">
        <v>0</v>
      </c>
      <c r="E13" s="43">
        <v>4</v>
      </c>
      <c r="F13" s="43">
        <v>4</v>
      </c>
      <c r="G13" s="44"/>
      <c r="H13" s="40">
        <f t="shared" si="2"/>
        <v>0</v>
      </c>
      <c r="I13" s="45">
        <v>0</v>
      </c>
      <c r="J13" s="45">
        <v>0</v>
      </c>
      <c r="K13" s="47">
        <v>0</v>
      </c>
      <c r="L13" s="35">
        <f t="shared" si="1"/>
        <v>0</v>
      </c>
    </row>
    <row r="14" spans="2:13" ht="16.5" thickTop="1" thickBot="1" x14ac:dyDescent="0.4">
      <c r="B14" s="1" t="s">
        <v>40</v>
      </c>
      <c r="C14" s="48">
        <f>+SUM(C3:C13)</f>
        <v>14</v>
      </c>
      <c r="D14" s="48">
        <f>+SUM(D3:D13)</f>
        <v>16</v>
      </c>
      <c r="E14" s="48">
        <f>+SUM(E3:E13)</f>
        <v>11</v>
      </c>
      <c r="F14" s="48">
        <v>41</v>
      </c>
      <c r="G14" s="49">
        <f>+C14/F14</f>
        <v>0.34146341463414637</v>
      </c>
      <c r="H14" s="50">
        <f>+SUM(H3:H13)</f>
        <v>30</v>
      </c>
      <c r="I14" s="50">
        <f>+SUM(I3:I13)</f>
        <v>11</v>
      </c>
      <c r="J14" s="50">
        <f>+SUM(J3:J13)</f>
        <v>5</v>
      </c>
      <c r="K14" s="50">
        <f>+SUM(K3:K13)</f>
        <v>0</v>
      </c>
      <c r="L14" s="35">
        <f t="shared" si="1"/>
        <v>16</v>
      </c>
    </row>
    <row r="15" spans="2:13" ht="16" thickTop="1" x14ac:dyDescent="0.35"/>
    <row r="16" spans="2:13" x14ac:dyDescent="0.35">
      <c r="B16" s="5" t="s">
        <v>22</v>
      </c>
      <c r="C16" s="5">
        <f>14+18+9</f>
        <v>41</v>
      </c>
      <c r="H16" s="36" t="s">
        <v>41</v>
      </c>
      <c r="I16" s="35">
        <v>28</v>
      </c>
      <c r="J16" s="35">
        <v>13</v>
      </c>
      <c r="K16" s="35">
        <v>0</v>
      </c>
      <c r="L16" s="35">
        <f>+SUM(I16:K16)</f>
        <v>41</v>
      </c>
    </row>
    <row r="17" spans="8:13" x14ac:dyDescent="0.35">
      <c r="H17" s="36" t="s">
        <v>42</v>
      </c>
      <c r="I17" s="35">
        <v>9</v>
      </c>
      <c r="J17" s="35">
        <v>2</v>
      </c>
      <c r="K17" s="35">
        <v>0</v>
      </c>
    </row>
    <row r="18" spans="8:13" x14ac:dyDescent="0.35">
      <c r="H18" s="36" t="s">
        <v>43</v>
      </c>
      <c r="I18" s="51">
        <f>1-I14/(I16-I17)</f>
        <v>0.42105263157894735</v>
      </c>
      <c r="J18" s="51">
        <f>1-J14/(J16-J17)</f>
        <v>0.54545454545454541</v>
      </c>
      <c r="K18" s="51" t="e">
        <f>1-K14/K16</f>
        <v>#DIV/0!</v>
      </c>
      <c r="L18" s="5">
        <f>10/29</f>
        <v>0.34482758620689657</v>
      </c>
    </row>
    <row r="19" spans="8:13" x14ac:dyDescent="0.35">
      <c r="I19" s="36" t="s">
        <v>44</v>
      </c>
      <c r="J19" s="36" t="s">
        <v>45</v>
      </c>
      <c r="K19" s="36" t="s">
        <v>46</v>
      </c>
      <c r="M19" s="36"/>
    </row>
    <row r="20" spans="8:13" x14ac:dyDescent="0.35">
      <c r="H20" s="36" t="s">
        <v>47</v>
      </c>
      <c r="I20" s="5">
        <f>+D14</f>
        <v>16</v>
      </c>
    </row>
    <row r="21" spans="8:13" x14ac:dyDescent="0.35">
      <c r="H21" s="52" t="s">
        <v>48</v>
      </c>
      <c r="I21" s="55" t="str">
        <f>+IF(I18&lt;1,"Alto",+IF(J18=1,"Bajo","Medio"))</f>
        <v>Alto</v>
      </c>
    </row>
  </sheetData>
  <mergeCells count="1">
    <mergeCell ref="I1:K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31D39CBC02DC4BA1ABB2F1336AE2C1" ma:contentTypeVersion="1" ma:contentTypeDescription="Crear nuevo documento." ma:contentTypeScope="" ma:versionID="d50f64fbd96db9164dc6487aa1ce8ae3">
  <xsd:schema xmlns:xsd="http://www.w3.org/2001/XMLSchema" xmlns:xs="http://www.w3.org/2001/XMLSchema" xmlns:p="http://schemas.microsoft.com/office/2006/metadata/properties" xmlns:ns2="b596f66d-9fcd-47c4-9e6e-6dd40f45329f" targetNamespace="http://schemas.microsoft.com/office/2006/metadata/properties" ma:root="true" ma:fieldsID="d4e802a798b312ab0ff1118b1282b90a" ns2:_="">
    <xsd:import namespace="b596f66d-9fcd-47c4-9e6e-6dd40f45329f"/>
    <xsd:element name="properties">
      <xsd:complexType>
        <xsd:sequence>
          <xsd:element name="documentManagement">
            <xsd:complexType>
              <xsd:all>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96f66d-9fcd-47c4-9e6e-6dd40f45329f" elementFormDefault="qualified">
    <xsd:import namespace="http://schemas.microsoft.com/office/2006/documentManagement/types"/>
    <xsd:import namespace="http://schemas.microsoft.com/office/infopath/2007/PartnerControls"/>
    <xsd:element name="Orden" ma:index="8"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b596f66d-9fcd-47c4-9e6e-6dd40f45329f" xsi:nil="true"/>
  </documentManagement>
</p:properties>
</file>

<file path=customXml/itemProps1.xml><?xml version="1.0" encoding="utf-8"?>
<ds:datastoreItem xmlns:ds="http://schemas.openxmlformats.org/officeDocument/2006/customXml" ds:itemID="{A236CC8C-4E16-4B56-BAA2-CBCF65898E7E}"/>
</file>

<file path=customXml/itemProps2.xml><?xml version="1.0" encoding="utf-8"?>
<ds:datastoreItem xmlns:ds="http://schemas.openxmlformats.org/officeDocument/2006/customXml" ds:itemID="{A21ABF0F-20E2-4B3E-A64A-0D163E9C0A4B}"/>
</file>

<file path=customXml/itemProps3.xml><?xml version="1.0" encoding="utf-8"?>
<ds:datastoreItem xmlns:ds="http://schemas.openxmlformats.org/officeDocument/2006/customXml" ds:itemID="{BD51EDE2-2D87-4BE8-A04F-283B1F53AE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LISTA DE VERIFICACION</vt:lpstr>
      <vt:lpstr>Graf</vt:lpstr>
      <vt:lpstr>Recomendaciones</vt:lpstr>
      <vt:lpstr>CopiaReco</vt:lpstr>
      <vt:lpstr>NO Aplica</vt:lpstr>
      <vt:lpstr>Doc_51</vt:lpstr>
      <vt:lpstr>CopiaLV</vt:lpstr>
      <vt:lpstr>datos</vt:lpstr>
      <vt:lpstr>Grafico</vt:lpstr>
      <vt:lpstr>'LISTA DE VERIFICACION'!Área_de_impresión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Zuñiga, Romulo</dc:creator>
  <cp:lastModifiedBy>Urnia Meléndez, José Luis</cp:lastModifiedBy>
  <cp:lastPrinted>2020-04-22T18:18:43Z</cp:lastPrinted>
  <dcterms:created xsi:type="dcterms:W3CDTF">2014-10-29T16:55:08Z</dcterms:created>
  <dcterms:modified xsi:type="dcterms:W3CDTF">2020-04-28T01:42:17Z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0x0101003531D39CBC02DC4BA1ABB2F1336AE2C1</vt:lpwstr>
  </property>
</Properties>
</file>